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Naomi.Mill\Documents\R\pbni-monthly-mi\code\annual\annual_outputs\"/>
    </mc:Choice>
  </mc:AlternateContent>
  <xr:revisionPtr revIDLastSave="0" documentId="8_{CEB80C12-B2CC-40BF-A209-A1963944F19A}" xr6:coauthVersionLast="47" xr6:coauthVersionMax="47" xr10:uidLastSave="{00000000-0000-0000-0000-000000000000}"/>
  <bookViews>
    <workbookView xWindow="38280" yWindow="-120" windowWidth="29040" windowHeight="15720" xr2:uid="{00000000-000D-0000-FFFF-FFFF00000000}"/>
  </bookViews>
  <sheets>
    <sheet name="Cover" sheetId="1" r:id="rId1"/>
    <sheet name="Table_of_contents" sheetId="2" r:id="rId2"/>
    <sheet name="Notes" sheetId="3" r:id="rId3"/>
    <sheet name="1" sheetId="4" r:id="rId4"/>
    <sheet name="2" sheetId="5" r:id="rId5"/>
    <sheet name="3" sheetId="6" r:id="rId6"/>
    <sheet name="4" sheetId="7" r:id="rId7"/>
    <sheet name="5" sheetId="8" r:id="rId8"/>
    <sheet name="6" sheetId="9" r:id="rId9"/>
    <sheet name="7" sheetId="10" r:id="rId10"/>
    <sheet name="8" sheetId="11" r:id="rId11"/>
    <sheet name="9" sheetId="12" r:id="rId12"/>
    <sheet name="10" sheetId="13" r:id="rId13"/>
    <sheet name="11" sheetId="14" r:id="rId14"/>
    <sheet name="12" sheetId="15" r:id="rId15"/>
    <sheet name="13" sheetId="16" r:id="rId16"/>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6" l="1"/>
  <c r="A5" i="15"/>
  <c r="A5" i="14"/>
  <c r="A5" i="13"/>
  <c r="A5" i="12"/>
  <c r="A5" i="11"/>
  <c r="A5" i="10"/>
  <c r="A5" i="9"/>
  <c r="A5" i="8"/>
  <c r="A5" i="7"/>
  <c r="A5" i="6"/>
  <c r="A5" i="5"/>
  <c r="A5" i="4"/>
  <c r="A3" i="3"/>
  <c r="A17" i="2"/>
  <c r="A16" i="2"/>
  <c r="A15" i="2"/>
  <c r="A14" i="2"/>
  <c r="A13" i="2"/>
  <c r="A12" i="2"/>
  <c r="A11" i="2"/>
  <c r="A10" i="2"/>
  <c r="A9" i="2"/>
  <c r="A8" i="2"/>
  <c r="A7" i="2"/>
  <c r="A6" i="2"/>
  <c r="A5" i="2"/>
  <c r="A4" i="2"/>
</calcChain>
</file>

<file path=xl/sharedStrings.xml><?xml version="1.0" encoding="utf-8"?>
<sst xmlns="http://schemas.openxmlformats.org/spreadsheetml/2006/main" count="508" uniqueCount="176">
  <si>
    <t>Probation Board for Northern Ireland (PBNI) Annual Caseload Statistics</t>
  </si>
  <si>
    <t>2025/26 Statistical Tables</t>
  </si>
  <si>
    <t>These tables present data on the caseload i.e. the number of individual Orders and Licences being supervised by the Probation Board for Northern Ireland (PBNI) as of 31 March 2026 by type of Order/Licence along with comparisons with previous years. Data by offence category is available for 2025/26 .
Data are also presented at service user level as individual service users can be under supervision with PBNI for multiple Orders/Licences at any given time.  In particular, breakdowns by gender, age and PBNI Directorate are provided.  Some detail on the assessment of service users’ likelihood to reoffend and those identified as higher risk, is also included.
The tables also present data on the number of reports completed by PBNI and the number of victims registered with PBNI by gender throughout the financial year.</t>
  </si>
  <si>
    <t>Linked report:</t>
  </si>
  <si>
    <t>PBNI Annual Caseload Statistics 2025/26</t>
  </si>
  <si>
    <t>Theme:</t>
  </si>
  <si>
    <t>Crime, justice and law</t>
  </si>
  <si>
    <t>Coverage:</t>
  </si>
  <si>
    <t>Northern Ireland</t>
  </si>
  <si>
    <t>Frequency:</t>
  </si>
  <si>
    <t>Annual</t>
  </si>
  <si>
    <t>Date of publication:</t>
  </si>
  <si>
    <t>27 May 2026</t>
  </si>
  <si>
    <t>The next publication date is yet to be announced.</t>
  </si>
  <si>
    <t>Produced by:</t>
  </si>
  <si>
    <t>Statistics and Research Branch
Probation Board for Northern Ireland
80-90 North Street
Belfast BT1 1LD</t>
  </si>
  <si>
    <t>Email:</t>
  </si>
  <si>
    <t>statsandresearch@probation-ni.gov.uk</t>
  </si>
  <si>
    <t>Telephone:</t>
  </si>
  <si>
    <t>028 9052 2522</t>
  </si>
  <si>
    <t>Table of contents</t>
  </si>
  <si>
    <t>This worksheet contains one table</t>
  </si>
  <si>
    <t>Notes related to the data in this spreadsheet.</t>
  </si>
  <si>
    <t>Footnote number</t>
  </si>
  <si>
    <t>Footnote text</t>
  </si>
  <si>
    <t>Note 1</t>
  </si>
  <si>
    <t>Counts are reported by number of orders rather than individuals involved i.e. service users can be subject to multiple orders.  For this reason, figures can’t be directly compared to those produced by the Youth Justice Agency.</t>
  </si>
  <si>
    <t>Note 2</t>
  </si>
  <si>
    <t>Assessment, Case management &amp; Evaluation system (ACE) is used to assess the likelihood of re-offending within a two-year period, based on the prevalence of various social, personal, and offending related issues.  A scoring system is used to identify the likelihood of re-offending with a score of 0 to 15 indicating a low risk, a score of 16 to 29 indicating a medium risk and a score of 30 or more indicating a high risk.</t>
  </si>
  <si>
    <t>Note 3</t>
  </si>
  <si>
    <t>Assessment, Case management &amp; Evaluation system (ACE) scores were unavailable in March 2020 due to the transition between case management systems.</t>
  </si>
  <si>
    <t>Note 4</t>
  </si>
  <si>
    <t>Public Protection Arrangements for Northern Ireland (PPANI) provides assessment and management of the risks posed by certain sexual and violent individuals.  Service users categorised under PPANI are assigned a category from one to three, with Category 1 indicating low risk and Category 3 indicating high risk.</t>
  </si>
  <si>
    <t>Note 5</t>
  </si>
  <si>
    <t>Service users who have been assessed as Significant Risk of Serious Harm to others (SROSH), are considered to present a high likelihood of committing a further offence, causing serious harm.</t>
  </si>
  <si>
    <t>Note 6</t>
  </si>
  <si>
    <t>Changes in recording practices for service users who have been assessed as Significant Risk of Serious Harm to others (SROSH) prevent comparisons being made to data prior to March 2021.</t>
  </si>
  <si>
    <t>Note 7</t>
  </si>
  <si>
    <t>Comparable data for individual report types is unavailable for 2019/20.</t>
  </si>
  <si>
    <t>Note 8</t>
  </si>
  <si>
    <t>Short Adjournment Reports (SARs) were not introduced until 2023.</t>
  </si>
  <si>
    <t>Note 9</t>
  </si>
  <si>
    <t>A change in recording practice means data relating to Prison Reports and PPANI Designated Risk Manager (DRM) Reports is available from April 2025 onwards.</t>
  </si>
  <si>
    <t>Note 10</t>
  </si>
  <si>
    <t>Prison Reports include PDP Co Ordinators Reports, PDP Update Reports and PDU Release Plans.</t>
  </si>
  <si>
    <t>Note 11</t>
  </si>
  <si>
    <t>Other Reports include Probation Officers Report, Recall Report, Substance Misuse Court (SMC) Progress Report, SMC Suitability Report, SMC Assessment &amp; Intervention Report, Revocation Reports, Home Circumstances Reports and PPANI Designated Risk Manager (DRM) Reports.</t>
  </si>
  <si>
    <t>Note 12</t>
  </si>
  <si>
    <t>All victim registration schemes in Northern Ireland are voluntary, so victims won’t receive information about the sentence of the person who has offended unless they have registered.</t>
  </si>
  <si>
    <t>Table 1: Service users and caseload supervised by PBNI, 31 March 2020 to 31 March 2026</t>
  </si>
  <si>
    <t>Source: PBNI Annual Caseload 2025/26</t>
  </si>
  <si>
    <t>Some shorthand is used in this table, PBNI = Probation Board for Northern Ireland</t>
  </si>
  <si>
    <t>Point in time</t>
  </si>
  <si>
    <t>Total PBNI caseload</t>
  </si>
  <si>
    <t>Total service users</t>
  </si>
  <si>
    <t>31 March 2020</t>
  </si>
  <si>
    <t>31 March 2021</t>
  </si>
  <si>
    <t>31 March 2022</t>
  </si>
  <si>
    <t>31 March 2023</t>
  </si>
  <si>
    <t>31 March 2024</t>
  </si>
  <si>
    <t>31 March 2025</t>
  </si>
  <si>
    <t>31 March 2026</t>
  </si>
  <si>
    <t>Table 2: PBNI caseload by type of Order/Licence, 31 March 2020 to 31 March 2026</t>
  </si>
  <si>
    <t>This worksheet contains two tables presented vertically. Some cells refer to notes which can be found in a table on the notes worksheet.</t>
  </si>
  <si>
    <t>Type of Order/Licence</t>
  </si>
  <si>
    <t>Combination Order</t>
  </si>
  <si>
    <t>Community Service Order (CSO)</t>
  </si>
  <si>
    <t>Custody Probation Order</t>
  </si>
  <si>
    <t>Juvenile Justice Centre Order (JJCO) [Note 1]</t>
  </si>
  <si>
    <t>Probation Order (PO)</t>
  </si>
  <si>
    <t>Enhanced Combination Order (ECO)</t>
  </si>
  <si>
    <t>Supervision and Treatment Order</t>
  </si>
  <si>
    <t>Supervised Activity Order</t>
  </si>
  <si>
    <t>Determinate Custodial Sentence (DCS)</t>
  </si>
  <si>
    <t>Life Sentence Licence</t>
  </si>
  <si>
    <t>Sex Offender Licence</t>
  </si>
  <si>
    <t>GB Transfer Licence</t>
  </si>
  <si>
    <t>Extended Custodial Sentence (ECS)</t>
  </si>
  <si>
    <t>Indeterminate Custodial Sentence (ICS)</t>
  </si>
  <si>
    <t>Remand/Sentence</t>
  </si>
  <si>
    <t>Other Non Statutory</t>
  </si>
  <si>
    <t>Total PBNI Caseload</t>
  </si>
  <si>
    <t>Table 3: PBNI caseload by offence classification, 31 March 2026</t>
  </si>
  <si>
    <t>Offence Classification</t>
  </si>
  <si>
    <t>Burglary</t>
  </si>
  <si>
    <t>Criminal damage &amp; arson</t>
  </si>
  <si>
    <t>Drugs</t>
  </si>
  <si>
    <t>Fraud</t>
  </si>
  <si>
    <t>Miscellaneous</t>
  </si>
  <si>
    <t>Motoring</t>
  </si>
  <si>
    <t>Missing offences</t>
  </si>
  <si>
    <t>Possession of weapons</t>
  </si>
  <si>
    <t>Public order</t>
  </si>
  <si>
    <t>Robbery</t>
  </si>
  <si>
    <t>Sexual</t>
  </si>
  <si>
    <t>Theft</t>
  </si>
  <si>
    <t>Violence against the person (VAP)</t>
  </si>
  <si>
    <t>Table 4: Service users supervised by PBNI by gender, 41 March 2020 to 31 March 2026</t>
  </si>
  <si>
    <t>Male</t>
  </si>
  <si>
    <t>Female</t>
  </si>
  <si>
    <t>Table 5: Service users supervised by PBNI by age, 31 March 2020 to 31 March 2026</t>
  </si>
  <si>
    <t>Under 20</t>
  </si>
  <si>
    <t>20 to 29</t>
  </si>
  <si>
    <t>30 to 39</t>
  </si>
  <si>
    <t>40 to 49</t>
  </si>
  <si>
    <t>50 to 59</t>
  </si>
  <si>
    <t>60 and over</t>
  </si>
  <si>
    <t>Table 6: Service users supervised by PBNI by age and gender, 31 March 2020 to 31 March 2026</t>
  </si>
  <si>
    <t>This worksheet contains four tables presented vertically. Some cells refer to notes which can be found in a table on the notes worksheet.</t>
  </si>
  <si>
    <t>Total male service users</t>
  </si>
  <si>
    <t>Total female service users</t>
  </si>
  <si>
    <t>Table 7: Service users supervised by PBNI by Directorate, 31 March 2020 to 31 March 2026</t>
  </si>
  <si>
    <t>Belfast Directorate</t>
  </si>
  <si>
    <t>Prison Directorate</t>
  </si>
  <si>
    <t>Rural Directorate</t>
  </si>
  <si>
    <t>Other Directorate</t>
  </si>
  <si>
    <t>Specialist Directorate</t>
  </si>
  <si>
    <t>Table 8: Service users supervised by PBNI by ACE category [Note 2], 31 March 2021 [Note 3] to 31 March 2026</t>
  </si>
  <si>
    <t>Some shorthand is used in this table, PBNI = Probation Board for Northern Ireland, , ACE = Assessment, Case Management &amp; Evaluation System</t>
  </si>
  <si>
    <t>ACE Category [Note 2]</t>
  </si>
  <si>
    <t>31 March 2021
[Note 3]</t>
  </si>
  <si>
    <t>High</t>
  </si>
  <si>
    <t>Medium</t>
  </si>
  <si>
    <t>Low</t>
  </si>
  <si>
    <t>No ACE completed [Note 2]</t>
  </si>
  <si>
    <t>% of service users with ACE assessment completed [Note 2]</t>
  </si>
  <si>
    <t>Table 9: Service users categorised under PPANI [Note 4] by category, 31 March 2020 to 31 March 2026</t>
  </si>
  <si>
    <t>PPANI Category [Note 4]</t>
  </si>
  <si>
    <t>Category 1</t>
  </si>
  <si>
    <t>Category 2</t>
  </si>
  <si>
    <t>Category 3</t>
  </si>
  <si>
    <t>Total service users categorised under PPANI [Note 4]</t>
  </si>
  <si>
    <t>% of service users categorised under PPANI [Note 4]</t>
  </si>
  <si>
    <t>Table 10: Service users assessed as SROSH [Note 5] by Directorate, 31 March 2021 [Note 6] to 31 March 2026</t>
  </si>
  <si>
    <t>Some shorthand is used in this table, PBNI = Probation Board for Northern Ireland, SROSH = Significant Risk of Serious Harm to Others</t>
  </si>
  <si>
    <t>PBNI Directorate</t>
  </si>
  <si>
    <t>31 March 2021 
[Note 6]</t>
  </si>
  <si>
    <t>Belfast</t>
  </si>
  <si>
    <t>Prison</t>
  </si>
  <si>
    <t>Rural</t>
  </si>
  <si>
    <t>Other</t>
  </si>
  <si>
    <t>Specialist</t>
  </si>
  <si>
    <t>Total service users assessed as SROSH [Note 5]</t>
  </si>
  <si>
    <t>% of service users assessed as SROSH [Note 5]</t>
  </si>
  <si>
    <t>Table 11: Reports completed by PBNI by type of report, 2020/21 [Note 7] to 2025/26</t>
  </si>
  <si>
    <t>Some shorthand is used in this table, PBNI = Probation Board for Northern Ireland, z = Not applicable</t>
  </si>
  <si>
    <t>Type of Report</t>
  </si>
  <si>
    <t>2020/21
[Note 7]</t>
  </si>
  <si>
    <t>2021/22</t>
  </si>
  <si>
    <t>2022/23</t>
  </si>
  <si>
    <t>2023/24</t>
  </si>
  <si>
    <t>2024/25</t>
  </si>
  <si>
    <t>2025/26</t>
  </si>
  <si>
    <t>Addendum Report</t>
  </si>
  <si>
    <t>Breach Report</t>
  </si>
  <si>
    <t>Crown Court Report (CCR)/Pre Sentence Report (PSR)</t>
  </si>
  <si>
    <t>Magistrates’ Court Report (MCR)</t>
  </si>
  <si>
    <t>Short Adjournment Report (SAR) [Note 8]</t>
  </si>
  <si>
    <t>z</t>
  </si>
  <si>
    <t>Prison Report [Note 9] [Note 10]</t>
  </si>
  <si>
    <t>Other report [Note 9] [Note 11]</t>
  </si>
  <si>
    <t>Letter to court</t>
  </si>
  <si>
    <t>Missing report type</t>
  </si>
  <si>
    <t>Total reports completed (including letters)</t>
  </si>
  <si>
    <t>Total reports completed (excluding letters)</t>
  </si>
  <si>
    <t>Table 12: New victims registered [Note 12] with PBNI, 2019/20 to 2025/26</t>
  </si>
  <si>
    <t>Financial Year</t>
  </si>
  <si>
    <t>New victims registered
[Note 12]</t>
  </si>
  <si>
    <t>2019/20</t>
  </si>
  <si>
    <t>2020/21</t>
  </si>
  <si>
    <t>Table 13: Total victims registered [Note 12] with PBNI by gender, 31 March 2020 to 31 March 2026</t>
  </si>
  <si>
    <t>Male victims registered
[Note 12]</t>
  </si>
  <si>
    <t>Female victims registered
[Note 12]</t>
  </si>
  <si>
    <t>Total victims registered
[Note 12]</t>
  </si>
  <si>
    <t>Worksheet name</t>
  </si>
  <si>
    <t>Worksheet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</si>
</sst>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rgb="FF000000"/>
      <name val="Calibri"/>
      <family val="2"/>
      <scheme val="minor"/>
    </font>
    <font>
      <b/>
      <sz val="16"/>
      <color rgb="FF000000"/>
      <name val="Calibri"/>
    </font>
    <font>
      <b/>
      <sz val="14"/>
      <color rgb="FF000000"/>
      <name val="Calibri"/>
    </font>
    <font>
      <b/>
      <sz val="11"/>
      <color rgb="FF000000"/>
      <name val="Calibri"/>
    </font>
    <font>
      <sz val="11"/>
      <color rgb="FF000000"/>
      <name val="Calibri"/>
    </font>
    <font>
      <u/>
      <sz val="11"/>
      <color theme="10"/>
      <name val="Calibri"/>
    </font>
    <font>
      <u/>
      <sz val="11"/>
      <color rgb="FF0563C1"/>
      <name val="Calibri"/>
    </font>
    <font>
      <b/>
      <sz val="12"/>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3" fillId="0" borderId="0" xfId="0" applyFont="1" applyAlignment="1">
      <alignment horizontal="left" wrapText="1"/>
    </xf>
    <xf numFmtId="0" fontId="4" fillId="0" borderId="0" xfId="0" applyFont="1" applyAlignment="1">
      <alignment vertical="top" wrapText="1"/>
    </xf>
    <xf numFmtId="0" fontId="5" fillId="0" borderId="0" xfId="0" applyFont="1"/>
    <xf numFmtId="0" fontId="6" fillId="0" borderId="0" xfId="0" applyFont="1"/>
    <xf numFmtId="0" fontId="7" fillId="0" borderId="0" xfId="0" applyFont="1"/>
    <xf numFmtId="0" fontId="3" fillId="0" borderId="0" xfId="0" applyFont="1" applyAlignment="1">
      <alignment horizontal="right" wrapText="1"/>
    </xf>
    <xf numFmtId="3" fontId="4" fillId="0" borderId="0" xfId="0" applyNumberFormat="1" applyFont="1" applyAlignment="1">
      <alignment horizontal="right"/>
    </xf>
    <xf numFmtId="164" fontId="4" fillId="0" borderId="0" xfId="0" applyNumberFormat="1" applyFont="1" applyAlignment="1">
      <alignment horizontal="right"/>
    </xf>
    <xf numFmtId="0" fontId="6" fillId="0" borderId="0" xfId="0" applyFont="1" applyAlignment="1">
      <alignment horizontal="center"/>
    </xf>
    <xf numFmtId="0" fontId="1" fillId="0" borderId="0" xfId="0" applyFont="1"/>
    <xf numFmtId="0" fontId="0" fillId="0" borderId="0" xfId="0"/>
    <xf numFmtId="0" fontId="2" fillId="0" borderId="0" xfId="0" applyFont="1"/>
    <xf numFmtId="0" fontId="4" fillId="0" borderId="0" xfId="0" applyFont="1" applyAlignment="1">
      <alignment vertical="top"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0000000}" name="contents_table" displayName="contents_table" ref="A3:B17" totalsRowShown="0">
  <tableColumns count="2">
    <tableColumn id="1" xr3:uid="{00000000-0010-0000-0000-000001000000}" name="Worksheet name"/>
    <tableColumn id="2" xr3:uid="{00000000-0010-0000-0000-000002000000}" name="Worksheet title"/>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5a_service_users_supervised_by_pbni_by_age_31.03.2020_to_31.03.2026_numbers" displayName="table5a_service_users_supervised_by_pbni_by_age_31.03.2020_to_31.03.2026_numbers" ref="A6:H13" totalsRowShown="0">
  <tableColumns count="8">
    <tableColumn id="1" xr3:uid="{00000000-0010-0000-0900-000001000000}" name="Point in time"/>
    <tableColumn id="2" xr3:uid="{00000000-0010-0000-0900-000002000000}" name="Under 20"/>
    <tableColumn id="3" xr3:uid="{00000000-0010-0000-0900-000003000000}" name="20 to 29"/>
    <tableColumn id="4" xr3:uid="{00000000-0010-0000-0900-000004000000}" name="30 to 39"/>
    <tableColumn id="5" xr3:uid="{00000000-0010-0000-0900-000005000000}" name="40 to 49"/>
    <tableColumn id="6" xr3:uid="{00000000-0010-0000-0900-000006000000}" name="50 to 59"/>
    <tableColumn id="7" xr3:uid="{00000000-0010-0000-0900-000007000000}" name="60 and over"/>
    <tableColumn id="8" xr3:uid="{00000000-0010-0000-0900-000008000000}" name="Total service users"/>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5b_service_users_supervised_by_pbni_by_age_31.03.2020_to_31.03.2026_percentages" displayName="table5b_service_users_supervised_by_pbni_by_age_31.03.2020_to_31.03.2026_percentages" ref="A14:H21" totalsRowShown="0">
  <tableColumns count="8">
    <tableColumn id="1" xr3:uid="{00000000-0010-0000-0A00-000001000000}" name="Point in time"/>
    <tableColumn id="2" xr3:uid="{00000000-0010-0000-0A00-000002000000}" name="Under 20"/>
    <tableColumn id="3" xr3:uid="{00000000-0010-0000-0A00-000003000000}" name="20 to 29"/>
    <tableColumn id="4" xr3:uid="{00000000-0010-0000-0A00-000004000000}" name="30 to 39"/>
    <tableColumn id="5" xr3:uid="{00000000-0010-0000-0A00-000005000000}" name="40 to 49"/>
    <tableColumn id="6" xr3:uid="{00000000-0010-0000-0A00-000006000000}" name="50 to 59"/>
    <tableColumn id="7" xr3:uid="{00000000-0010-0000-0A00-000007000000}" name="60 and over"/>
    <tableColumn id="8" xr3:uid="{00000000-0010-0000-0A00-000008000000}" name="Total service users"/>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6a_male_service_users_supervised_by_pbni_by_age_31.03.2020_to_31.03.2026_numbers" displayName="table6a_male_service_users_supervised_by_pbni_by_age_31.03.2020_to_31.03.2026_numbers" ref="A6:H13" totalsRowShown="0">
  <tableColumns count="8">
    <tableColumn id="1" xr3:uid="{00000000-0010-0000-0B00-000001000000}" name="Point in time"/>
    <tableColumn id="2" xr3:uid="{00000000-0010-0000-0B00-000002000000}" name="Under 20"/>
    <tableColumn id="3" xr3:uid="{00000000-0010-0000-0B00-000003000000}" name="20 to 29"/>
    <tableColumn id="4" xr3:uid="{00000000-0010-0000-0B00-000004000000}" name="30 to 39"/>
    <tableColumn id="5" xr3:uid="{00000000-0010-0000-0B00-000005000000}" name="40 to 49"/>
    <tableColumn id="6" xr3:uid="{00000000-0010-0000-0B00-000006000000}" name="50 to 59"/>
    <tableColumn id="7" xr3:uid="{00000000-0010-0000-0B00-000007000000}" name="60 and over"/>
    <tableColumn id="8" xr3:uid="{00000000-0010-0000-0B00-000008000000}" name="Total male service users"/>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6b_male_service_users_supervised_by_pbni_by_age_31.03.2020_to_31.03.2026_percentages" displayName="table6b_male_service_users_supervised_by_pbni_by_age_31.03.2020_to_31.03.2026_percentages" ref="A14:H21" totalsRowShown="0">
  <tableColumns count="8">
    <tableColumn id="1" xr3:uid="{00000000-0010-0000-0C00-000001000000}" name="Point in time"/>
    <tableColumn id="2" xr3:uid="{00000000-0010-0000-0C00-000002000000}" name="Under 20"/>
    <tableColumn id="3" xr3:uid="{00000000-0010-0000-0C00-000003000000}" name="20 to 29"/>
    <tableColumn id="4" xr3:uid="{00000000-0010-0000-0C00-000004000000}" name="30 to 39"/>
    <tableColumn id="5" xr3:uid="{00000000-0010-0000-0C00-000005000000}" name="40 to 49"/>
    <tableColumn id="6" xr3:uid="{00000000-0010-0000-0C00-000006000000}" name="50 to 59"/>
    <tableColumn id="7" xr3:uid="{00000000-0010-0000-0C00-000007000000}" name="60 and over"/>
    <tableColumn id="8" xr3:uid="{00000000-0010-0000-0C00-000008000000}" name="Total male service users"/>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6c_female_service_users_supervised_by_pbni_by_age_31.03.2020_to_31.03.2026_numbers" displayName="table6c_female_service_users_supervised_by_pbni_by_age_31.03.2020_to_31.03.2026_numbers" ref="A22:H29" totalsRowShown="0">
  <tableColumns count="8">
    <tableColumn id="1" xr3:uid="{00000000-0010-0000-0D00-000001000000}" name="Point in time"/>
    <tableColumn id="2" xr3:uid="{00000000-0010-0000-0D00-000002000000}" name="Under 20"/>
    <tableColumn id="3" xr3:uid="{00000000-0010-0000-0D00-000003000000}" name="20 to 29"/>
    <tableColumn id="4" xr3:uid="{00000000-0010-0000-0D00-000004000000}" name="30 to 39"/>
    <tableColumn id="5" xr3:uid="{00000000-0010-0000-0D00-000005000000}" name="40 to 49"/>
    <tableColumn id="6" xr3:uid="{00000000-0010-0000-0D00-000006000000}" name="50 to 59"/>
    <tableColumn id="7" xr3:uid="{00000000-0010-0000-0D00-000007000000}" name="60 and over"/>
    <tableColumn id="8" xr3:uid="{00000000-0010-0000-0D00-000008000000}" name="Total female service users"/>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6d_female_service_users_supervised_by_pbni_by_age_31.03.2020_to_31.03.2026_percentages" displayName="table6d_female_service_users_supervised_by_pbni_by_age_31.03.2020_to_31.03.2026_percentages" ref="A30:H37" totalsRowShown="0">
  <tableColumns count="8">
    <tableColumn id="1" xr3:uid="{00000000-0010-0000-0E00-000001000000}" name="Point in time"/>
    <tableColumn id="2" xr3:uid="{00000000-0010-0000-0E00-000002000000}" name="Under 20"/>
    <tableColumn id="3" xr3:uid="{00000000-0010-0000-0E00-000003000000}" name="20 to 29"/>
    <tableColumn id="4" xr3:uid="{00000000-0010-0000-0E00-000004000000}" name="30 to 39"/>
    <tableColumn id="5" xr3:uid="{00000000-0010-0000-0E00-000005000000}" name="40 to 49"/>
    <tableColumn id="6" xr3:uid="{00000000-0010-0000-0E00-000006000000}" name="50 to 59"/>
    <tableColumn id="7" xr3:uid="{00000000-0010-0000-0E00-000007000000}" name="60 and over"/>
    <tableColumn id="8" xr3:uid="{00000000-0010-0000-0E00-000008000000}" name="Total female service users"/>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7a_service_users_supervised_by_pbni_by_directorate_31.03.2020_to_31.03.2026_numbers" displayName="table7a_service_users_supervised_by_pbni_by_directorate_31.03.2020_to_31.03.2026_numbers" ref="A6:G13" totalsRowShown="0">
  <tableColumns count="7">
    <tableColumn id="1" xr3:uid="{00000000-0010-0000-0F00-000001000000}" name="Point in time"/>
    <tableColumn id="2" xr3:uid="{00000000-0010-0000-0F00-000002000000}" name="Belfast Directorate"/>
    <tableColumn id="3" xr3:uid="{00000000-0010-0000-0F00-000003000000}" name="Prison Directorate"/>
    <tableColumn id="4" xr3:uid="{00000000-0010-0000-0F00-000004000000}" name="Rural Directorate"/>
    <tableColumn id="5" xr3:uid="{00000000-0010-0000-0F00-000005000000}" name="Other Directorate"/>
    <tableColumn id="6" xr3:uid="{00000000-0010-0000-0F00-000006000000}" name="Specialist Directorate"/>
    <tableColumn id="7" xr3:uid="{00000000-0010-0000-0F00-000007000000}" name="Total service users"/>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7b_service_users_supervised_by_pbni_by_directorate_31.03.2020_to_31.03.202431.03.2026_percentages" displayName="table7b_service_users_supervised_by_pbni_by_directorate_31.03.2020_to_31.03.202431.03.2026_percentages" ref="A14:G21" totalsRowShown="0">
  <tableColumns count="7">
    <tableColumn id="1" xr3:uid="{00000000-0010-0000-1000-000001000000}" name="Point in time"/>
    <tableColumn id="2" xr3:uid="{00000000-0010-0000-1000-000002000000}" name="Belfast Directorate"/>
    <tableColumn id="3" xr3:uid="{00000000-0010-0000-1000-000003000000}" name="Prison Directorate"/>
    <tableColumn id="4" xr3:uid="{00000000-0010-0000-1000-000004000000}" name="Rural Directorate"/>
    <tableColumn id="5" xr3:uid="{00000000-0010-0000-1000-000005000000}" name="Other Directorate"/>
    <tableColumn id="6" xr3:uid="{00000000-0010-0000-1000-000006000000}" name="Specialist Directorate"/>
    <tableColumn id="7" xr3:uid="{00000000-0010-0000-1000-000007000000}" name="Total service users"/>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8a_service_users_assessed_as_srosh_by_directorate_31.03.2026_numbers" displayName="table8a_service_users_assessed_as_srosh_by_directorate_31.03.2026_numbers" ref="A6:G12" totalsRowShown="0">
  <tableColumns count="7">
    <tableColumn id="1" xr3:uid="{00000000-0010-0000-1100-000001000000}" name="ACE Category [Note 2]"/>
    <tableColumn id="2" xr3:uid="{00000000-0010-0000-1100-000002000000}" name="31 March 2021_x000a_[Note 3]"/>
    <tableColumn id="3" xr3:uid="{00000000-0010-0000-1100-000003000000}" name="31 March 2022"/>
    <tableColumn id="4" xr3:uid="{00000000-0010-0000-1100-000004000000}" name="31 March 2023"/>
    <tableColumn id="5" xr3:uid="{00000000-0010-0000-1100-000005000000}" name="31 March 2024"/>
    <tableColumn id="6" xr3:uid="{00000000-0010-0000-1100-000006000000}" name="31 March 2025"/>
    <tableColumn id="7" xr3:uid="{00000000-0010-0000-1100-000007000000}" name="31 March 2026"/>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8b_service_users_assessed_as_srosh_by_directorate_31.03.2026_percentages" displayName="table8b_service_users_assessed_as_srosh_by_directorate_31.03.2026_percentages" ref="A13:G18" totalsRowShown="0">
  <tableColumns count="7">
    <tableColumn id="1" xr3:uid="{00000000-0010-0000-1200-000001000000}" name="ACE Category [Note 2]"/>
    <tableColumn id="2" xr3:uid="{00000000-0010-0000-1200-000002000000}" name="31 March 2021_x000a_[Note 3]"/>
    <tableColumn id="3" xr3:uid="{00000000-0010-0000-1200-000003000000}" name="31 March 2022"/>
    <tableColumn id="4" xr3:uid="{00000000-0010-0000-1200-000004000000}" name="31 March 2023"/>
    <tableColumn id="5" xr3:uid="{00000000-0010-0000-1200-000005000000}" name="31 March 2024"/>
    <tableColumn id="6" xr3:uid="{00000000-0010-0000-1200-000006000000}" name="31 March 2025"/>
    <tableColumn id="7" xr3:uid="{00000000-0010-0000-1200-000007000000}" name="31 March 202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notes_table" displayName="notes_table" ref="A4:B16" totalsRowShown="0">
  <tableColumns count="2">
    <tableColumn id="1" xr3:uid="{00000000-0010-0000-0100-000001000000}" name="Footnote number"/>
    <tableColumn id="2" xr3:uid="{00000000-0010-0000-0100-000002000000}" name="Footnote text"/>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9a_service_users_categorised_under_ppani_by_category_31.03.2020_to_31.03.2026_numbers" displayName="table9a_service_users_categorised_under_ppani_by_category_31.03.2020_to_31.03.2026_numbers" ref="A6:H12" totalsRowShown="0">
  <tableColumns count="8">
    <tableColumn id="1" xr3:uid="{00000000-0010-0000-1300-000001000000}" name="PPANI Category [Note 4]"/>
    <tableColumn id="2" xr3:uid="{00000000-0010-0000-1300-000002000000}" name="31 March 2020"/>
    <tableColumn id="3" xr3:uid="{00000000-0010-0000-1300-000003000000}" name="31 March 2021"/>
    <tableColumn id="4" xr3:uid="{00000000-0010-0000-1300-000004000000}" name="31 March 2022"/>
    <tableColumn id="5" xr3:uid="{00000000-0010-0000-1300-000005000000}" name="31 March 2023"/>
    <tableColumn id="6" xr3:uid="{00000000-0010-0000-1300-000006000000}" name="31 March 2024"/>
    <tableColumn id="7" xr3:uid="{00000000-0010-0000-1300-000007000000}" name="31 March 2025"/>
    <tableColumn id="8" xr3:uid="{00000000-0010-0000-1300-000008000000}" name="31 March 2026"/>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table9b_service_users_categorised_under_ppani_by_category_31.03.2020_to_31.03.2026_percentages" displayName="table9b_service_users_categorised_under_ppani_by_category_31.03.2020_to_31.03.2026_percentages" ref="A13:H17" totalsRowShown="0">
  <tableColumns count="8">
    <tableColumn id="1" xr3:uid="{00000000-0010-0000-1400-000001000000}" name="PPANI Category [Note 4]"/>
    <tableColumn id="2" xr3:uid="{00000000-0010-0000-1400-000002000000}" name="31 March 2020"/>
    <tableColumn id="3" xr3:uid="{00000000-0010-0000-1400-000003000000}" name="31 March 2021"/>
    <tableColumn id="4" xr3:uid="{00000000-0010-0000-1400-000004000000}" name="31 March 2022"/>
    <tableColumn id="5" xr3:uid="{00000000-0010-0000-1400-000005000000}" name="31 March 2023"/>
    <tableColumn id="6" xr3:uid="{00000000-0010-0000-1400-000006000000}" name="31 March 2024"/>
    <tableColumn id="7" xr3:uid="{00000000-0010-0000-1400-000007000000}" name="31 March 2025"/>
    <tableColumn id="8" xr3:uid="{00000000-0010-0000-1400-000008000000}" name="31 March 2026"/>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le10a_service_users_assessed_as_srosh_by_directorate_31.03.2021_to_31.03.2026_numbers" displayName="table10a_service_users_assessed_as_srosh_by_directorate_31.03.2021_to_31.03.2026_numbers" ref="A6:G14" totalsRowShown="0">
  <tableColumns count="7">
    <tableColumn id="1" xr3:uid="{00000000-0010-0000-1500-000001000000}" name="PBNI Directorate"/>
    <tableColumn id="2" xr3:uid="{00000000-0010-0000-1500-000002000000}" name="31 March 2021 _x000a_[Note 6]"/>
    <tableColumn id="3" xr3:uid="{00000000-0010-0000-1500-000003000000}" name="31 March 2022"/>
    <tableColumn id="4" xr3:uid="{00000000-0010-0000-1500-000004000000}" name="31 March 2023"/>
    <tableColumn id="5" xr3:uid="{00000000-0010-0000-1500-000005000000}" name="31 March 2024"/>
    <tableColumn id="6" xr3:uid="{00000000-0010-0000-1500-000006000000}" name="31 March 2025"/>
    <tableColumn id="7" xr3:uid="{00000000-0010-0000-1500-000007000000}" name="31 March 2026"/>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able10b_service_users_assessed_as_srosh_by_directorate_31.03.2021_to_31.03.2026_percentages" displayName="table10b_service_users_assessed_as_srosh_by_directorate_31.03.2021_to_31.03.2026_percentages" ref="A15:G21" totalsRowShown="0">
  <tableColumns count="7">
    <tableColumn id="1" xr3:uid="{00000000-0010-0000-1600-000001000000}" name="PBNI Directorate"/>
    <tableColumn id="2" xr3:uid="{00000000-0010-0000-1600-000002000000}" name="31 March 2021 _x000a_[Note 6]"/>
    <tableColumn id="3" xr3:uid="{00000000-0010-0000-1600-000003000000}" name="31 March 2022"/>
    <tableColumn id="4" xr3:uid="{00000000-0010-0000-1600-000004000000}" name="31 March 2023"/>
    <tableColumn id="5" xr3:uid="{00000000-0010-0000-1600-000005000000}" name="31 March 2024"/>
    <tableColumn id="6" xr3:uid="{00000000-0010-0000-1600-000006000000}" name="31 March 2025"/>
    <tableColumn id="7" xr3:uid="{00000000-0010-0000-1600-000007000000}" name="31 March 2026"/>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11a_reports_completed_by_pbni_by_type_of_report_2020.21_to_2025.26_numbers" displayName="table11a_reports_completed_by_pbni_by_type_of_report_2020.21_to_2025.26_numbers" ref="A6:G17" totalsRowShown="0">
  <tableColumns count="7">
    <tableColumn id="1" xr3:uid="{00000000-0010-0000-1700-000001000000}" name="Type of Report"/>
    <tableColumn id="2" xr3:uid="{00000000-0010-0000-1700-000002000000}" name="2020/21_x000a_[Note 7]"/>
    <tableColumn id="3" xr3:uid="{00000000-0010-0000-1700-000003000000}" name="2021/22"/>
    <tableColumn id="4" xr3:uid="{00000000-0010-0000-1700-000004000000}" name="2022/23"/>
    <tableColumn id="5" xr3:uid="{00000000-0010-0000-1700-000005000000}" name="2023/24"/>
    <tableColumn id="6" xr3:uid="{00000000-0010-0000-1700-000006000000}" name="2024/25"/>
    <tableColumn id="7" xr3:uid="{00000000-0010-0000-1700-000007000000}" name="2025/26"/>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11b_reports_completed_by_pbni_by_type_of_report_2020.21_to_2025.26_percentages" displayName="table11b_reports_completed_by_pbni_by_type_of_report_2020.21_to_2025.26_percentages" ref="A18:G27" totalsRowShown="0">
  <tableColumns count="7">
    <tableColumn id="1" xr3:uid="{00000000-0010-0000-1800-000001000000}" name="Type of Report"/>
    <tableColumn id="2" xr3:uid="{00000000-0010-0000-1800-000002000000}" name="2020/21_x000a_[Note 7]"/>
    <tableColumn id="3" xr3:uid="{00000000-0010-0000-1800-000003000000}" name="2021/22"/>
    <tableColumn id="4" xr3:uid="{00000000-0010-0000-1800-000004000000}" name="2022/23"/>
    <tableColumn id="5" xr3:uid="{00000000-0010-0000-1800-000005000000}" name="2023/24"/>
    <tableColumn id="6" xr3:uid="{00000000-0010-0000-1800-000006000000}" name="2024/25"/>
    <tableColumn id="7" xr3:uid="{00000000-0010-0000-1800-000007000000}" name="2025/26"/>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12_new_victims_registered_with_pbni_2019.20_to_2025.26" displayName="table12_new_victims_registered_with_pbni_2019.20_to_2025.26" ref="A6:B13" totalsRowShown="0">
  <tableColumns count="2">
    <tableColumn id="1" xr3:uid="{00000000-0010-0000-1900-000001000000}" name="Financial Year"/>
    <tableColumn id="2" xr3:uid="{00000000-0010-0000-1900-000002000000}" name="New victims registered_x000a_[Note 12]"/>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table13a_total_victims_registered_with_pbni_by_gender_31.03.2020_to_2025.26_numbers" displayName="table13a_total_victims_registered_with_pbni_by_gender_31.03.2020_to_2025.26_numbers" ref="A6:D13" totalsRowShown="0">
  <tableColumns count="4">
    <tableColumn id="1" xr3:uid="{00000000-0010-0000-1A00-000001000000}" name="Point in time"/>
    <tableColumn id="2" xr3:uid="{00000000-0010-0000-1A00-000002000000}" name="Male victims registered_x000a_[Note 12]"/>
    <tableColumn id="3" xr3:uid="{00000000-0010-0000-1A00-000003000000}" name="Female victims registered_x000a_[Note 12]"/>
    <tableColumn id="4" xr3:uid="{00000000-0010-0000-1A00-000004000000}" name="Total victims registered_x000a_[Note 12]"/>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table13b_total_victims_registered_with_pbni_by_gender_31.03.2020_to_2025.26_percentages" displayName="table13b_total_victims_registered_with_pbni_by_gender_31.03.2020_to_2025.26_percentages" ref="A14:D21" totalsRowShown="0">
  <tableColumns count="4">
    <tableColumn id="1" xr3:uid="{00000000-0010-0000-1B00-000001000000}" name="Point in time"/>
    <tableColumn id="2" xr3:uid="{00000000-0010-0000-1B00-000002000000}" name="Male victims registered_x000a_[Note 12]"/>
    <tableColumn id="3" xr3:uid="{00000000-0010-0000-1B00-000003000000}" name="Female victims registered_x000a_[Note 12]"/>
    <tableColumn id="4" xr3:uid="{00000000-0010-0000-1B00-000004000000}" name="Total victims registered_x000a_[Note 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_service_users_and_caseload_supervised_by_pbni_31.03.2020_to_31.03.2026" displayName="table1_service_users_and_caseload_supervised_by_pbni_31.03.2020_to_31.03.2026" ref="A6:C13" totalsRowShown="0">
  <tableColumns count="3">
    <tableColumn id="1" xr3:uid="{00000000-0010-0000-0200-000001000000}" name="Point in time"/>
    <tableColumn id="2" xr3:uid="{00000000-0010-0000-0200-000002000000}" name="Total PBNI caseload"/>
    <tableColumn id="3" xr3:uid="{00000000-0010-0000-0200-000003000000}" name="Total service users"/>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2a_pbni_caseload_by_type_of_order_licence_31.03.2020_to_31.03.2026_numbers" displayName="table2a_pbni_caseload_by_type_of_order_licence_31.03.2020_to_31.03.2026_numbers" ref="A6:H23" totalsRowShown="0">
  <tableColumns count="8">
    <tableColumn id="1" xr3:uid="{00000000-0010-0000-0300-000001000000}" name="Type of Order/Licence"/>
    <tableColumn id="2" xr3:uid="{00000000-0010-0000-0300-000002000000}" name="31 March 2020"/>
    <tableColumn id="3" xr3:uid="{00000000-0010-0000-0300-000003000000}" name="31 March 2021"/>
    <tableColumn id="4" xr3:uid="{00000000-0010-0000-0300-000004000000}" name="31 March 2022"/>
    <tableColumn id="5" xr3:uid="{00000000-0010-0000-0300-000005000000}" name="31 March 2023"/>
    <tableColumn id="6" xr3:uid="{00000000-0010-0000-0300-000006000000}" name="31 March 2024"/>
    <tableColumn id="7" xr3:uid="{00000000-0010-0000-0300-000007000000}" name="31 March 2025"/>
    <tableColumn id="8" xr3:uid="{00000000-0010-0000-0300-000008000000}" name="31 March 20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b_pbni_caseload_by_type_of_order_licence_31.03.2020_to_31.03.2026_percentages" displayName="table2b_pbni_caseload_by_type_of_order_licence_31.03.2020_to_31.03.2026_percentages" ref="A24:H41" totalsRowShown="0">
  <tableColumns count="8">
    <tableColumn id="1" xr3:uid="{00000000-0010-0000-0400-000001000000}" name="Type of Order/Licence"/>
    <tableColumn id="2" xr3:uid="{00000000-0010-0000-0400-000002000000}" name="31 March 2020"/>
    <tableColumn id="3" xr3:uid="{00000000-0010-0000-0400-000003000000}" name="31 March 2021"/>
    <tableColumn id="4" xr3:uid="{00000000-0010-0000-0400-000004000000}" name="31 March 2022"/>
    <tableColumn id="5" xr3:uid="{00000000-0010-0000-0400-000005000000}" name="31 March 2023"/>
    <tableColumn id="6" xr3:uid="{00000000-0010-0000-0400-000006000000}" name="31 March 2024"/>
    <tableColumn id="7" xr3:uid="{00000000-0010-0000-0400-000007000000}" name="31 March 2025"/>
    <tableColumn id="8" xr3:uid="{00000000-0010-0000-0400-000008000000}" name="31 March 202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a_pbni_caseload_by_offence_classification,31.03.2026_numbers" displayName="table3a_pbni_caseload_by_offence_classification_31.03.2026_numbers" ref="A6:B20" totalsRowShown="0">
  <tableColumns count="2">
    <tableColumn id="1" xr3:uid="{00000000-0010-0000-0500-000001000000}" name="Offence Classification"/>
    <tableColumn id="2" xr3:uid="{00000000-0010-0000-0500-000002000000}" name="31 March 202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b_pbni_caseload_by_offence_classification,31.03.2026percentages" displayName="table3b_pbni_caseload_by_offence_classification_31.03.2026percentages" ref="A21:B35" totalsRowShown="0">
  <tableColumns count="2">
    <tableColumn id="1" xr3:uid="{00000000-0010-0000-0600-000001000000}" name="Offence Classification"/>
    <tableColumn id="2" xr3:uid="{00000000-0010-0000-0600-000002000000}" name="31 March 202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4a_service_users_supervised_by_pbni_by_gender_41.04.2020_to_31.03.2026_numbers" displayName="table4a_service_users_supervised_by_pbni_by_gender_41.04.2020_to_31.03.2026_numbers" ref="A6:D13" totalsRowShown="0">
  <tableColumns count="4">
    <tableColumn id="1" xr3:uid="{00000000-0010-0000-0700-000001000000}" name="Point in time"/>
    <tableColumn id="2" xr3:uid="{00000000-0010-0000-0700-000002000000}" name="Male"/>
    <tableColumn id="3" xr3:uid="{00000000-0010-0000-0700-000003000000}" name="Female"/>
    <tableColumn id="4" xr3:uid="{00000000-0010-0000-0700-000004000000}" name="Total service user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4b_service_users_supervised_by_pbni_by_gender_41.04.2020_to_31.03.2026_percentages" displayName="table4b_service_users_supervised_by_pbni_by_gender_41.04.2020_to_31.03.2026_percentages" ref="A14:D21" totalsRowShown="0">
  <tableColumns count="4">
    <tableColumn id="1" xr3:uid="{00000000-0010-0000-0800-000001000000}" name="Point in time"/>
    <tableColumn id="2" xr3:uid="{00000000-0010-0000-0800-000002000000}" name="Male"/>
    <tableColumn id="3" xr3:uid="{00000000-0010-0000-0800-000003000000}" name="Female"/>
    <tableColumn id="4" xr3:uid="{00000000-0010-0000-0800-000004000000}" name="Total service user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bni.org.uk/statistics-and-research" TargetMode="External"/><Relationship Id="rId1" Type="http://schemas.openxmlformats.org/officeDocument/2006/relationships/hyperlink" Target="mailto:statsandresearch@probation-ni.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table" Target="../tables/table16.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table" Target="../tables/table1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table" Target="../tables/table20.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table" Target="../tables/table22.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table" Target="../tables/table2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table" Target="../tables/table27.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 Id="rId4"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workbookViewId="0">
      <selection sqref="A1:B1"/>
    </sheetView>
  </sheetViews>
  <sheetFormatPr defaultColWidth="11.5546875" defaultRowHeight="14.4" x14ac:dyDescent="0.3"/>
  <cols>
    <col min="1" max="1" width="18.6640625" customWidth="1"/>
    <col min="2" max="2" width="82.6640625" customWidth="1"/>
  </cols>
  <sheetData>
    <row r="1" spans="1:2" ht="21" x14ac:dyDescent="0.4">
      <c r="A1" s="10" t="s">
        <v>0</v>
      </c>
      <c r="B1" s="11"/>
    </row>
    <row r="2" spans="1:2" ht="18" x14ac:dyDescent="0.35">
      <c r="A2" s="12" t="s">
        <v>1</v>
      </c>
      <c r="B2" s="11"/>
    </row>
    <row r="3" spans="1:2" ht="190.05" customHeight="1" x14ac:dyDescent="0.3">
      <c r="A3" s="13" t="s">
        <v>2</v>
      </c>
      <c r="B3" s="11"/>
    </row>
    <row r="4" spans="1:2" x14ac:dyDescent="0.3">
      <c r="A4" s="1" t="s">
        <v>3</v>
      </c>
      <c r="B4" s="4" t="s">
        <v>4</v>
      </c>
    </row>
    <row r="5" spans="1:2" x14ac:dyDescent="0.3">
      <c r="A5" s="1" t="s">
        <v>5</v>
      </c>
      <c r="B5" t="s">
        <v>6</v>
      </c>
    </row>
    <row r="6" spans="1:2" x14ac:dyDescent="0.3">
      <c r="A6" s="1" t="s">
        <v>7</v>
      </c>
      <c r="B6" t="s">
        <v>8</v>
      </c>
    </row>
    <row r="7" spans="1:2" x14ac:dyDescent="0.3">
      <c r="A7" s="1" t="s">
        <v>9</v>
      </c>
      <c r="B7" t="s">
        <v>10</v>
      </c>
    </row>
    <row r="8" spans="1:2" x14ac:dyDescent="0.3">
      <c r="A8" s="1" t="s">
        <v>11</v>
      </c>
      <c r="B8" t="s">
        <v>12</v>
      </c>
    </row>
    <row r="9" spans="1:2" x14ac:dyDescent="0.3">
      <c r="A9" s="11" t="s">
        <v>13</v>
      </c>
      <c r="B9" s="11"/>
    </row>
    <row r="10" spans="1:2" x14ac:dyDescent="0.3">
      <c r="A10" s="14" t="s">
        <v>14</v>
      </c>
      <c r="B10" s="11"/>
    </row>
    <row r="11" spans="1:2" ht="64.05" customHeight="1" x14ac:dyDescent="0.3">
      <c r="A11" s="13" t="s">
        <v>15</v>
      </c>
      <c r="B11" s="11"/>
    </row>
    <row r="12" spans="1:2" x14ac:dyDescent="0.3">
      <c r="A12" s="1" t="s">
        <v>16</v>
      </c>
      <c r="B12" s="4" t="s">
        <v>17</v>
      </c>
    </row>
    <row r="13" spans="1:2" x14ac:dyDescent="0.3">
      <c r="A13" s="1" t="s">
        <v>18</v>
      </c>
      <c r="B13" t="s">
        <v>19</v>
      </c>
    </row>
  </sheetData>
  <mergeCells count="6">
    <mergeCell ref="A11:B11"/>
    <mergeCell ref="A1:B1"/>
    <mergeCell ref="A2:B2"/>
    <mergeCell ref="A3:B3"/>
    <mergeCell ref="A9:B9"/>
    <mergeCell ref="A10:B10"/>
  </mergeCells>
  <hyperlinks>
    <hyperlink ref="B12" r:id="rId1" xr:uid="{00000000-0004-0000-0000-000000000000}"/>
    <hyperlink ref="B4" r:id="rId2" xr:uid="{00000000-0004-0000-0000-000001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workbookViewId="0"/>
  </sheetViews>
  <sheetFormatPr defaultColWidth="11.5546875" defaultRowHeight="14.4" x14ac:dyDescent="0.3"/>
  <cols>
    <col min="1" max="1" width="16.6640625" customWidth="1"/>
    <col min="2" max="7" width="12.6640625" customWidth="1"/>
  </cols>
  <sheetData>
    <row r="1" spans="1:7" ht="15.6" x14ac:dyDescent="0.3">
      <c r="A1" s="5" t="s">
        <v>111</v>
      </c>
    </row>
    <row r="2" spans="1:7" x14ac:dyDescent="0.3">
      <c r="A2" t="s">
        <v>50</v>
      </c>
    </row>
    <row r="3" spans="1:7" x14ac:dyDescent="0.3">
      <c r="A3" t="s">
        <v>63</v>
      </c>
    </row>
    <row r="4" spans="1:7" x14ac:dyDescent="0.3">
      <c r="A4" t="s">
        <v>51</v>
      </c>
    </row>
    <row r="5" spans="1:7" x14ac:dyDescent="0.3">
      <c r="A5" s="3" t="str">
        <f>HYPERLINK("#'Table_of_contents'!A11", "Return to table of contents")</f>
        <v>Return to table of contents</v>
      </c>
    </row>
    <row r="6" spans="1:7" ht="28.8" x14ac:dyDescent="0.3">
      <c r="A6" s="1" t="s">
        <v>52</v>
      </c>
      <c r="B6" s="6" t="s">
        <v>112</v>
      </c>
      <c r="C6" s="6" t="s">
        <v>113</v>
      </c>
      <c r="D6" s="6" t="s">
        <v>114</v>
      </c>
      <c r="E6" s="6" t="s">
        <v>115</v>
      </c>
      <c r="F6" s="6" t="s">
        <v>116</v>
      </c>
      <c r="G6" s="6" t="s">
        <v>54</v>
      </c>
    </row>
    <row r="7" spans="1:7" x14ac:dyDescent="0.3">
      <c r="A7" s="1" t="s">
        <v>55</v>
      </c>
      <c r="B7" s="7">
        <v>1669</v>
      </c>
      <c r="C7" s="7">
        <v>824</v>
      </c>
      <c r="D7" s="7">
        <v>1251</v>
      </c>
      <c r="E7" s="7">
        <v>42</v>
      </c>
      <c r="F7" s="7">
        <v>430</v>
      </c>
      <c r="G7" s="7">
        <v>4216</v>
      </c>
    </row>
    <row r="8" spans="1:7" x14ac:dyDescent="0.3">
      <c r="A8" s="1" t="s">
        <v>56</v>
      </c>
      <c r="B8" s="7">
        <v>1464</v>
      </c>
      <c r="C8" s="7">
        <v>666</v>
      </c>
      <c r="D8" s="7">
        <v>1198</v>
      </c>
      <c r="E8" s="7">
        <v>50</v>
      </c>
      <c r="F8" s="7">
        <v>362</v>
      </c>
      <c r="G8" s="7">
        <v>3740</v>
      </c>
    </row>
    <row r="9" spans="1:7" x14ac:dyDescent="0.3">
      <c r="A9" s="1" t="s">
        <v>57</v>
      </c>
      <c r="B9" s="7">
        <v>1675</v>
      </c>
      <c r="C9" s="7">
        <v>775</v>
      </c>
      <c r="D9" s="7">
        <v>1048</v>
      </c>
      <c r="E9" s="7">
        <v>31</v>
      </c>
      <c r="F9" s="7">
        <v>418</v>
      </c>
      <c r="G9" s="7">
        <v>3947</v>
      </c>
    </row>
    <row r="10" spans="1:7" x14ac:dyDescent="0.3">
      <c r="A10" s="1" t="s">
        <v>58</v>
      </c>
      <c r="B10" s="7">
        <v>1442</v>
      </c>
      <c r="C10" s="7">
        <v>863</v>
      </c>
      <c r="D10" s="7">
        <v>1209</v>
      </c>
      <c r="E10" s="7">
        <v>26</v>
      </c>
      <c r="F10" s="7">
        <v>568</v>
      </c>
      <c r="G10" s="7">
        <v>4108</v>
      </c>
    </row>
    <row r="11" spans="1:7" x14ac:dyDescent="0.3">
      <c r="A11" s="1" t="s">
        <v>59</v>
      </c>
      <c r="B11" s="7">
        <v>1455</v>
      </c>
      <c r="C11" s="7">
        <v>978</v>
      </c>
      <c r="D11" s="7">
        <v>1277</v>
      </c>
      <c r="E11" s="7">
        <v>35</v>
      </c>
      <c r="F11" s="7">
        <v>513</v>
      </c>
      <c r="G11" s="7">
        <v>4258</v>
      </c>
    </row>
    <row r="12" spans="1:7" x14ac:dyDescent="0.3">
      <c r="A12" s="1" t="s">
        <v>60</v>
      </c>
      <c r="B12" s="7">
        <v>1408</v>
      </c>
      <c r="C12" s="7">
        <v>941</v>
      </c>
      <c r="D12" s="7">
        <v>1205</v>
      </c>
      <c r="E12" s="7">
        <v>25</v>
      </c>
      <c r="F12" s="7">
        <v>528</v>
      </c>
      <c r="G12" s="7">
        <v>4107</v>
      </c>
    </row>
    <row r="13" spans="1:7" x14ac:dyDescent="0.3">
      <c r="A13" s="1" t="s">
        <v>61</v>
      </c>
      <c r="B13" s="7">
        <v>1396</v>
      </c>
      <c r="C13" s="7">
        <v>872</v>
      </c>
      <c r="D13" s="7">
        <v>1123</v>
      </c>
      <c r="E13" s="7">
        <v>23</v>
      </c>
      <c r="F13" s="7">
        <v>539</v>
      </c>
      <c r="G13" s="7">
        <v>3953</v>
      </c>
    </row>
    <row r="14" spans="1:7" ht="28.8" x14ac:dyDescent="0.3">
      <c r="A14" s="1" t="s">
        <v>52</v>
      </c>
      <c r="B14" s="6" t="s">
        <v>112</v>
      </c>
      <c r="C14" s="6" t="s">
        <v>113</v>
      </c>
      <c r="D14" s="6" t="s">
        <v>114</v>
      </c>
      <c r="E14" s="6" t="s">
        <v>115</v>
      </c>
      <c r="F14" s="6" t="s">
        <v>116</v>
      </c>
      <c r="G14" s="6" t="s">
        <v>54</v>
      </c>
    </row>
    <row r="15" spans="1:7" x14ac:dyDescent="0.3">
      <c r="A15" s="1" t="s">
        <v>55</v>
      </c>
      <c r="B15" s="8">
        <v>0.39587286527514198</v>
      </c>
      <c r="C15" s="8">
        <v>0.195445920303605</v>
      </c>
      <c r="D15" s="8">
        <v>0.29672675521821601</v>
      </c>
      <c r="E15" s="8">
        <v>9.9620493358633794E-3</v>
      </c>
      <c r="F15" s="8">
        <v>0.10199240986717301</v>
      </c>
      <c r="G15" s="8">
        <v>1</v>
      </c>
    </row>
    <row r="16" spans="1:7" x14ac:dyDescent="0.3">
      <c r="A16" s="1" t="s">
        <v>56</v>
      </c>
      <c r="B16" s="8">
        <v>0.39144385026737999</v>
      </c>
      <c r="C16" s="8">
        <v>0.17807486631016001</v>
      </c>
      <c r="D16" s="8">
        <v>0.32032085561497298</v>
      </c>
      <c r="E16" s="8">
        <v>1.33689839572193E-2</v>
      </c>
      <c r="F16" s="8">
        <v>9.6791443850267403E-2</v>
      </c>
      <c r="G16" s="8">
        <v>1</v>
      </c>
    </row>
    <row r="17" spans="1:7" x14ac:dyDescent="0.3">
      <c r="A17" s="1" t="s">
        <v>57</v>
      </c>
      <c r="B17" s="8">
        <v>0.42437294147453802</v>
      </c>
      <c r="C17" s="8">
        <v>0.196351659488219</v>
      </c>
      <c r="D17" s="8">
        <v>0.26551811502406902</v>
      </c>
      <c r="E17" s="8">
        <v>7.8540663795287607E-3</v>
      </c>
      <c r="F17" s="8">
        <v>0.105903217633646</v>
      </c>
      <c r="G17" s="8">
        <v>1</v>
      </c>
    </row>
    <row r="18" spans="1:7" x14ac:dyDescent="0.3">
      <c r="A18" s="1" t="s">
        <v>58</v>
      </c>
      <c r="B18" s="8">
        <v>0.351022395326193</v>
      </c>
      <c r="C18" s="8">
        <v>0.21007789678675801</v>
      </c>
      <c r="D18" s="8">
        <v>0.294303797468354</v>
      </c>
      <c r="E18" s="8">
        <v>6.3291139240506302E-3</v>
      </c>
      <c r="F18" s="8">
        <v>0.13826679649464499</v>
      </c>
      <c r="G18" s="8">
        <v>1</v>
      </c>
    </row>
    <row r="19" spans="1:7" x14ac:dyDescent="0.3">
      <c r="A19" s="1" t="s">
        <v>59</v>
      </c>
      <c r="B19" s="8">
        <v>0.34170972287458901</v>
      </c>
      <c r="C19" s="8">
        <v>0.22968529826209499</v>
      </c>
      <c r="D19" s="8">
        <v>0.29990605918271501</v>
      </c>
      <c r="E19" s="8">
        <v>8.2198215124471598E-3</v>
      </c>
      <c r="F19" s="8">
        <v>0.120479098168154</v>
      </c>
      <c r="G19" s="8">
        <v>1</v>
      </c>
    </row>
    <row r="20" spans="1:7" x14ac:dyDescent="0.3">
      <c r="A20" s="1" t="s">
        <v>60</v>
      </c>
      <c r="B20" s="8">
        <v>0.34282931580228898</v>
      </c>
      <c r="C20" s="8">
        <v>0.229121012904797</v>
      </c>
      <c r="D20" s="8">
        <v>0.29340150961772599</v>
      </c>
      <c r="E20" s="8">
        <v>6.0871682493304101E-3</v>
      </c>
      <c r="F20" s="8">
        <v>0.128560993425858</v>
      </c>
      <c r="G20" s="8">
        <v>1</v>
      </c>
    </row>
    <row r="21" spans="1:7" x14ac:dyDescent="0.3">
      <c r="A21" s="1" t="s">
        <v>61</v>
      </c>
      <c r="B21" s="8">
        <v>0.35314950670376899</v>
      </c>
      <c r="C21" s="8">
        <v>0.22059195547685301</v>
      </c>
      <c r="D21" s="8">
        <v>0.28408803440425001</v>
      </c>
      <c r="E21" s="8">
        <v>5.8183657981280001E-3</v>
      </c>
      <c r="F21" s="8">
        <v>0.13635213761699999</v>
      </c>
      <c r="G21" s="8">
        <v>1</v>
      </c>
    </row>
  </sheetData>
  <pageMargins left="0.7" right="0.7" top="0.75" bottom="0.75" header="0.3" footer="0.3"/>
  <pageSetup paperSize="9" orientation="portrait" horizontalDpi="300" verticalDpi="300"/>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8"/>
  <sheetViews>
    <sheetView workbookViewId="0"/>
  </sheetViews>
  <sheetFormatPr defaultColWidth="11.5546875" defaultRowHeight="14.4" x14ac:dyDescent="0.3"/>
  <cols>
    <col min="1" max="1" width="54.6640625" customWidth="1"/>
    <col min="2" max="7" width="12.6640625" customWidth="1"/>
  </cols>
  <sheetData>
    <row r="1" spans="1:7" ht="15.6" x14ac:dyDescent="0.3">
      <c r="A1" s="5" t="s">
        <v>117</v>
      </c>
    </row>
    <row r="2" spans="1:7" x14ac:dyDescent="0.3">
      <c r="A2" t="s">
        <v>50</v>
      </c>
    </row>
    <row r="3" spans="1:7" x14ac:dyDescent="0.3">
      <c r="A3" t="s">
        <v>63</v>
      </c>
    </row>
    <row r="4" spans="1:7" x14ac:dyDescent="0.3">
      <c r="A4" t="s">
        <v>118</v>
      </c>
    </row>
    <row r="5" spans="1:7" x14ac:dyDescent="0.3">
      <c r="A5" s="3" t="str">
        <f>HYPERLINK("#'Table_of_contents'!A12", "Return to table of contents")</f>
        <v>Return to table of contents</v>
      </c>
    </row>
    <row r="6" spans="1:7" ht="43.2" x14ac:dyDescent="0.3">
      <c r="A6" s="1" t="s">
        <v>119</v>
      </c>
      <c r="B6" s="6" t="s">
        <v>120</v>
      </c>
      <c r="C6" s="6" t="s">
        <v>57</v>
      </c>
      <c r="D6" s="6" t="s">
        <v>58</v>
      </c>
      <c r="E6" s="6" t="s">
        <v>59</v>
      </c>
      <c r="F6" s="6" t="s">
        <v>60</v>
      </c>
      <c r="G6" s="6" t="s">
        <v>61</v>
      </c>
    </row>
    <row r="7" spans="1:7" x14ac:dyDescent="0.3">
      <c r="A7" s="1" t="s">
        <v>121</v>
      </c>
      <c r="B7" s="7">
        <v>1050</v>
      </c>
      <c r="C7" s="7">
        <v>1112</v>
      </c>
      <c r="D7" s="7">
        <v>1138</v>
      </c>
      <c r="E7" s="7">
        <v>1229</v>
      </c>
      <c r="F7" s="7">
        <v>1177</v>
      </c>
      <c r="G7" s="7">
        <v>1127</v>
      </c>
    </row>
    <row r="8" spans="1:7" x14ac:dyDescent="0.3">
      <c r="A8" s="1" t="s">
        <v>122</v>
      </c>
      <c r="B8" s="7">
        <v>1539</v>
      </c>
      <c r="C8" s="7">
        <v>1680</v>
      </c>
      <c r="D8" s="7">
        <v>1763</v>
      </c>
      <c r="E8" s="7">
        <v>1848</v>
      </c>
      <c r="F8" s="7">
        <v>1784</v>
      </c>
      <c r="G8" s="7">
        <v>1726</v>
      </c>
    </row>
    <row r="9" spans="1:7" x14ac:dyDescent="0.3">
      <c r="A9" s="1" t="s">
        <v>123</v>
      </c>
      <c r="B9" s="7">
        <v>959</v>
      </c>
      <c r="C9" s="7">
        <v>947</v>
      </c>
      <c r="D9" s="7">
        <v>1000</v>
      </c>
      <c r="E9" s="7">
        <v>933</v>
      </c>
      <c r="F9" s="7">
        <v>934</v>
      </c>
      <c r="G9" s="7">
        <v>910</v>
      </c>
    </row>
    <row r="10" spans="1:7" x14ac:dyDescent="0.3">
      <c r="A10" s="1" t="s">
        <v>124</v>
      </c>
      <c r="B10" s="7">
        <v>192</v>
      </c>
      <c r="C10" s="7">
        <v>208</v>
      </c>
      <c r="D10" s="7">
        <v>207</v>
      </c>
      <c r="E10" s="7">
        <v>248</v>
      </c>
      <c r="F10" s="7">
        <v>212</v>
      </c>
      <c r="G10" s="7">
        <v>190</v>
      </c>
    </row>
    <row r="11" spans="1:7" x14ac:dyDescent="0.3">
      <c r="A11" s="1" t="s">
        <v>54</v>
      </c>
      <c r="B11" s="7">
        <v>3740</v>
      </c>
      <c r="C11" s="7">
        <v>3947</v>
      </c>
      <c r="D11" s="7">
        <v>4108</v>
      </c>
      <c r="E11" s="7">
        <v>4258</v>
      </c>
      <c r="F11" s="7">
        <v>4107</v>
      </c>
      <c r="G11" s="7">
        <v>3953</v>
      </c>
    </row>
    <row r="12" spans="1:7" x14ac:dyDescent="0.3">
      <c r="A12" s="1" t="s">
        <v>125</v>
      </c>
      <c r="B12" s="8">
        <v>0.94866310160427803</v>
      </c>
      <c r="C12" s="8">
        <v>0.94730174816316204</v>
      </c>
      <c r="D12" s="8">
        <v>0.94961051606621205</v>
      </c>
      <c r="E12" s="8">
        <v>0.94175669328323197</v>
      </c>
      <c r="F12" s="8">
        <v>0.94838081324567802</v>
      </c>
      <c r="G12" s="8">
        <v>0.95193523905894295</v>
      </c>
    </row>
    <row r="13" spans="1:7" ht="43.2" x14ac:dyDescent="0.3">
      <c r="A13" s="1" t="s">
        <v>119</v>
      </c>
      <c r="B13" s="6" t="s">
        <v>120</v>
      </c>
      <c r="C13" s="6" t="s">
        <v>57</v>
      </c>
      <c r="D13" s="6" t="s">
        <v>58</v>
      </c>
      <c r="E13" s="6" t="s">
        <v>59</v>
      </c>
      <c r="F13" s="6" t="s">
        <v>60</v>
      </c>
      <c r="G13" s="6" t="s">
        <v>61</v>
      </c>
    </row>
    <row r="14" spans="1:7" x14ac:dyDescent="0.3">
      <c r="A14" s="1" t="s">
        <v>121</v>
      </c>
      <c r="B14" s="8">
        <v>0.28074866310160401</v>
      </c>
      <c r="C14" s="8">
        <v>0.28173296174309598</v>
      </c>
      <c r="D14" s="8">
        <v>0.27702044790652403</v>
      </c>
      <c r="E14" s="8">
        <v>0.28863316110850201</v>
      </c>
      <c r="F14" s="8">
        <v>0.286583881178476</v>
      </c>
      <c r="G14" s="8">
        <v>0.28509992410827201</v>
      </c>
    </row>
    <row r="15" spans="1:7" x14ac:dyDescent="0.3">
      <c r="A15" s="1" t="s">
        <v>122</v>
      </c>
      <c r="B15" s="8">
        <v>0.411497326203209</v>
      </c>
      <c r="C15" s="8">
        <v>0.42563972637446201</v>
      </c>
      <c r="D15" s="8">
        <v>0.42916260954235602</v>
      </c>
      <c r="E15" s="8">
        <v>0.43400657585720998</v>
      </c>
      <c r="F15" s="8">
        <v>0.43438032627221801</v>
      </c>
      <c r="G15" s="8">
        <v>0.43663040728560598</v>
      </c>
    </row>
    <row r="16" spans="1:7" x14ac:dyDescent="0.3">
      <c r="A16" s="1" t="s">
        <v>123</v>
      </c>
      <c r="B16" s="8">
        <v>0.25641711229946501</v>
      </c>
      <c r="C16" s="8">
        <v>0.23992906004560399</v>
      </c>
      <c r="D16" s="8">
        <v>0.243427458617332</v>
      </c>
      <c r="E16" s="8">
        <v>0.21911695631752001</v>
      </c>
      <c r="F16" s="8">
        <v>0.22741660579498399</v>
      </c>
      <c r="G16" s="8">
        <v>0.23020490766506499</v>
      </c>
    </row>
    <row r="17" spans="1:7" x14ac:dyDescent="0.3">
      <c r="A17" s="1" t="s">
        <v>124</v>
      </c>
      <c r="B17" s="8">
        <v>5.1336898395721899E-2</v>
      </c>
      <c r="C17" s="8">
        <v>5.26982518368381E-2</v>
      </c>
      <c r="D17" s="8">
        <v>5.0389483933787699E-2</v>
      </c>
      <c r="E17" s="8">
        <v>5.8243306716768403E-2</v>
      </c>
      <c r="F17" s="8">
        <v>5.1619186754321901E-2</v>
      </c>
      <c r="G17" s="8">
        <v>4.8064760941057397E-2</v>
      </c>
    </row>
    <row r="18" spans="1:7" x14ac:dyDescent="0.3">
      <c r="A18" s="1" t="s">
        <v>54</v>
      </c>
      <c r="B18" s="8">
        <v>1</v>
      </c>
      <c r="C18" s="8">
        <v>1</v>
      </c>
      <c r="D18" s="8">
        <v>1</v>
      </c>
      <c r="E18" s="8">
        <v>1</v>
      </c>
      <c r="F18" s="8">
        <v>1</v>
      </c>
      <c r="G18" s="8">
        <v>1</v>
      </c>
    </row>
  </sheetData>
  <pageMargins left="0.7" right="0.7" top="0.75" bottom="0.75" header="0.3" footer="0.3"/>
  <pageSetup paperSize="9" orientation="portrait" horizontalDpi="300" verticalDpi="300"/>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7"/>
  <sheetViews>
    <sheetView workbookViewId="0"/>
  </sheetViews>
  <sheetFormatPr defaultColWidth="11.5546875" defaultRowHeight="14.4" x14ac:dyDescent="0.3"/>
  <cols>
    <col min="1" max="1" width="46.6640625" customWidth="1"/>
    <col min="2" max="8" width="12.6640625" customWidth="1"/>
  </cols>
  <sheetData>
    <row r="1" spans="1:8" ht="15.6" x14ac:dyDescent="0.3">
      <c r="A1" s="5" t="s">
        <v>126</v>
      </c>
    </row>
    <row r="2" spans="1:8" x14ac:dyDescent="0.3">
      <c r="A2" t="s">
        <v>50</v>
      </c>
    </row>
    <row r="3" spans="1:8" x14ac:dyDescent="0.3">
      <c r="A3" t="s">
        <v>63</v>
      </c>
    </row>
    <row r="4" spans="1:8" x14ac:dyDescent="0.3">
      <c r="A4" t="s">
        <v>51</v>
      </c>
    </row>
    <row r="5" spans="1:8" x14ac:dyDescent="0.3">
      <c r="A5" s="3" t="str">
        <f>HYPERLINK("#'Table_of_contents'!A13", "Return to table of contents")</f>
        <v>Return to table of contents</v>
      </c>
    </row>
    <row r="6" spans="1:8" ht="28.8" x14ac:dyDescent="0.3">
      <c r="A6" s="1" t="s">
        <v>127</v>
      </c>
      <c r="B6" s="6" t="s">
        <v>55</v>
      </c>
      <c r="C6" s="6" t="s">
        <v>56</v>
      </c>
      <c r="D6" s="6" t="s">
        <v>57</v>
      </c>
      <c r="E6" s="6" t="s">
        <v>58</v>
      </c>
      <c r="F6" s="6" t="s">
        <v>59</v>
      </c>
      <c r="G6" s="6" t="s">
        <v>60</v>
      </c>
      <c r="H6" s="6" t="s">
        <v>61</v>
      </c>
    </row>
    <row r="7" spans="1:8" x14ac:dyDescent="0.3">
      <c r="A7" s="1" t="s">
        <v>128</v>
      </c>
      <c r="B7" s="7">
        <v>304</v>
      </c>
      <c r="C7" s="7">
        <v>295</v>
      </c>
      <c r="D7" s="7">
        <v>353</v>
      </c>
      <c r="E7" s="7">
        <v>452</v>
      </c>
      <c r="F7" s="7">
        <v>486</v>
      </c>
      <c r="G7" s="7">
        <v>447</v>
      </c>
      <c r="H7" s="7">
        <v>468</v>
      </c>
    </row>
    <row r="8" spans="1:8" x14ac:dyDescent="0.3">
      <c r="A8" s="1" t="s">
        <v>129</v>
      </c>
      <c r="B8" s="7">
        <v>116</v>
      </c>
      <c r="C8" s="7">
        <v>120</v>
      </c>
      <c r="D8" s="7">
        <v>125</v>
      </c>
      <c r="E8" s="7">
        <v>131</v>
      </c>
      <c r="F8" s="7">
        <v>143</v>
      </c>
      <c r="G8" s="7">
        <v>182</v>
      </c>
      <c r="H8" s="7">
        <v>196</v>
      </c>
    </row>
    <row r="9" spans="1:8" x14ac:dyDescent="0.3">
      <c r="A9" s="1" t="s">
        <v>130</v>
      </c>
      <c r="B9" s="7">
        <v>23</v>
      </c>
      <c r="C9" s="7">
        <v>18</v>
      </c>
      <c r="D9" s="7">
        <v>21</v>
      </c>
      <c r="E9" s="7">
        <v>24</v>
      </c>
      <c r="F9" s="7">
        <v>27</v>
      </c>
      <c r="G9" s="7">
        <v>32</v>
      </c>
      <c r="H9" s="7">
        <v>42</v>
      </c>
    </row>
    <row r="10" spans="1:8" x14ac:dyDescent="0.3">
      <c r="A10" s="1" t="s">
        <v>131</v>
      </c>
      <c r="B10" s="7">
        <v>443</v>
      </c>
      <c r="C10" s="7">
        <v>433</v>
      </c>
      <c r="D10" s="7">
        <v>499</v>
      </c>
      <c r="E10" s="7">
        <v>607</v>
      </c>
      <c r="F10" s="7">
        <v>656</v>
      </c>
      <c r="G10" s="7">
        <v>661</v>
      </c>
      <c r="H10" s="7">
        <v>706</v>
      </c>
    </row>
    <row r="11" spans="1:8" x14ac:dyDescent="0.3">
      <c r="A11" s="1" t="s">
        <v>54</v>
      </c>
      <c r="B11" s="7">
        <v>4216</v>
      </c>
      <c r="C11" s="7">
        <v>3740</v>
      </c>
      <c r="D11" s="7">
        <v>3947</v>
      </c>
      <c r="E11" s="7">
        <v>4108</v>
      </c>
      <c r="F11" s="7">
        <v>4258</v>
      </c>
      <c r="G11" s="7">
        <v>4107</v>
      </c>
      <c r="H11" s="7">
        <v>3953</v>
      </c>
    </row>
    <row r="12" spans="1:8" x14ac:dyDescent="0.3">
      <c r="A12" s="1" t="s">
        <v>132</v>
      </c>
      <c r="B12" s="8">
        <v>0.10507590132827301</v>
      </c>
      <c r="C12" s="8">
        <v>0.115775401069519</v>
      </c>
      <c r="D12" s="8">
        <v>0.12642513301241401</v>
      </c>
      <c r="E12" s="8">
        <v>0.14776046738072099</v>
      </c>
      <c r="F12" s="8">
        <v>0.154062940347581</v>
      </c>
      <c r="G12" s="8">
        <v>0.16094472851229599</v>
      </c>
      <c r="H12" s="8">
        <v>0.17859853275992901</v>
      </c>
    </row>
    <row r="13" spans="1:8" ht="28.8" x14ac:dyDescent="0.3">
      <c r="A13" s="1" t="s">
        <v>127</v>
      </c>
      <c r="B13" s="6" t="s">
        <v>55</v>
      </c>
      <c r="C13" s="6" t="s">
        <v>56</v>
      </c>
      <c r="D13" s="6" t="s">
        <v>57</v>
      </c>
      <c r="E13" s="6" t="s">
        <v>58</v>
      </c>
      <c r="F13" s="6" t="s">
        <v>59</v>
      </c>
      <c r="G13" s="6" t="s">
        <v>60</v>
      </c>
      <c r="H13" s="6" t="s">
        <v>61</v>
      </c>
    </row>
    <row r="14" spans="1:8" x14ac:dyDescent="0.3">
      <c r="A14" s="1" t="s">
        <v>128</v>
      </c>
      <c r="B14" s="8">
        <v>0.68623024830699797</v>
      </c>
      <c r="C14" s="8">
        <v>0.68129330254041598</v>
      </c>
      <c r="D14" s="8">
        <v>0.70741482965931901</v>
      </c>
      <c r="E14" s="8">
        <v>0.74464579901153205</v>
      </c>
      <c r="F14" s="8">
        <v>0.74085365853658502</v>
      </c>
      <c r="G14" s="8">
        <v>0.67624810892586995</v>
      </c>
      <c r="H14" s="8">
        <v>0.662889518413598</v>
      </c>
    </row>
    <row r="15" spans="1:8" x14ac:dyDescent="0.3">
      <c r="A15" s="1" t="s">
        <v>129</v>
      </c>
      <c r="B15" s="8">
        <v>0.261851015801354</v>
      </c>
      <c r="C15" s="8">
        <v>0.27713625866050801</v>
      </c>
      <c r="D15" s="8">
        <v>0.25050100200400799</v>
      </c>
      <c r="E15" s="8">
        <v>0.215815485996705</v>
      </c>
      <c r="F15" s="8">
        <v>0.217987804878049</v>
      </c>
      <c r="G15" s="8">
        <v>0.27534039334341898</v>
      </c>
      <c r="H15" s="8">
        <v>0.27762039660056698</v>
      </c>
    </row>
    <row r="16" spans="1:8" x14ac:dyDescent="0.3">
      <c r="A16" s="1" t="s">
        <v>130</v>
      </c>
      <c r="B16" s="8">
        <v>5.1918735891647902E-2</v>
      </c>
      <c r="C16" s="8">
        <v>4.1570438799076202E-2</v>
      </c>
      <c r="D16" s="8">
        <v>4.2084168336673299E-2</v>
      </c>
      <c r="E16" s="8">
        <v>3.9538714991762799E-2</v>
      </c>
      <c r="F16" s="8">
        <v>4.1158536585365897E-2</v>
      </c>
      <c r="G16" s="8">
        <v>4.8411497730711003E-2</v>
      </c>
      <c r="H16" s="8">
        <v>5.9490084985835703E-2</v>
      </c>
    </row>
    <row r="17" spans="1:8" x14ac:dyDescent="0.3">
      <c r="A17" s="1" t="s">
        <v>131</v>
      </c>
      <c r="B17" s="8">
        <v>1</v>
      </c>
      <c r="C17" s="8">
        <v>1</v>
      </c>
      <c r="D17" s="8">
        <v>1</v>
      </c>
      <c r="E17" s="8">
        <v>1</v>
      </c>
      <c r="F17" s="8">
        <v>1</v>
      </c>
      <c r="G17" s="8">
        <v>1</v>
      </c>
      <c r="H17" s="8">
        <v>1</v>
      </c>
    </row>
  </sheetData>
  <pageMargins left="0.7" right="0.7" top="0.75" bottom="0.75" header="0.3" footer="0.3"/>
  <pageSetup paperSize="9" orientation="portrait" horizontalDpi="300" verticalDpi="300"/>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1"/>
  <sheetViews>
    <sheetView workbookViewId="0"/>
  </sheetViews>
  <sheetFormatPr defaultColWidth="11.5546875" defaultRowHeight="14.4" x14ac:dyDescent="0.3"/>
  <cols>
    <col min="1" max="1" width="43.6640625" customWidth="1"/>
    <col min="2" max="7" width="12.6640625" customWidth="1"/>
  </cols>
  <sheetData>
    <row r="1" spans="1:7" ht="15.6" x14ac:dyDescent="0.3">
      <c r="A1" s="5" t="s">
        <v>133</v>
      </c>
    </row>
    <row r="2" spans="1:7" x14ac:dyDescent="0.3">
      <c r="A2" t="s">
        <v>50</v>
      </c>
    </row>
    <row r="3" spans="1:7" x14ac:dyDescent="0.3">
      <c r="A3" t="s">
        <v>63</v>
      </c>
    </row>
    <row r="4" spans="1:7" x14ac:dyDescent="0.3">
      <c r="A4" t="s">
        <v>134</v>
      </c>
    </row>
    <row r="5" spans="1:7" x14ac:dyDescent="0.3">
      <c r="A5" s="3" t="str">
        <f>HYPERLINK("#'Table_of_contents'!A14", "Return to table of contents")</f>
        <v>Return to table of contents</v>
      </c>
    </row>
    <row r="6" spans="1:7" ht="43.2" x14ac:dyDescent="0.3">
      <c r="A6" s="1" t="s">
        <v>135</v>
      </c>
      <c r="B6" s="6" t="s">
        <v>136</v>
      </c>
      <c r="C6" s="6" t="s">
        <v>57</v>
      </c>
      <c r="D6" s="6" t="s">
        <v>58</v>
      </c>
      <c r="E6" s="6" t="s">
        <v>59</v>
      </c>
      <c r="F6" s="6" t="s">
        <v>60</v>
      </c>
      <c r="G6" s="6" t="s">
        <v>61</v>
      </c>
    </row>
    <row r="7" spans="1:7" x14ac:dyDescent="0.3">
      <c r="A7" s="1" t="s">
        <v>137</v>
      </c>
      <c r="B7" s="7">
        <v>10</v>
      </c>
      <c r="C7" s="7">
        <v>6</v>
      </c>
      <c r="D7" s="7">
        <v>10</v>
      </c>
      <c r="E7" s="7">
        <v>14</v>
      </c>
      <c r="F7" s="7">
        <v>13</v>
      </c>
      <c r="G7" s="7">
        <v>9</v>
      </c>
    </row>
    <row r="8" spans="1:7" x14ac:dyDescent="0.3">
      <c r="A8" s="1" t="s">
        <v>138</v>
      </c>
      <c r="B8" s="7">
        <v>103</v>
      </c>
      <c r="C8" s="7">
        <v>118</v>
      </c>
      <c r="D8" s="7">
        <v>131</v>
      </c>
      <c r="E8" s="7">
        <v>162</v>
      </c>
      <c r="F8" s="7">
        <v>148</v>
      </c>
      <c r="G8" s="7">
        <v>163</v>
      </c>
    </row>
    <row r="9" spans="1:7" x14ac:dyDescent="0.3">
      <c r="A9" s="1" t="s">
        <v>139</v>
      </c>
      <c r="B9" s="7">
        <v>4</v>
      </c>
      <c r="C9" s="7">
        <v>5</v>
      </c>
      <c r="D9" s="7">
        <v>9</v>
      </c>
      <c r="E9" s="7">
        <v>9</v>
      </c>
      <c r="F9" s="7">
        <v>6</v>
      </c>
      <c r="G9" s="7">
        <v>8</v>
      </c>
    </row>
    <row r="10" spans="1:7" x14ac:dyDescent="0.3">
      <c r="A10" s="1" t="s">
        <v>140</v>
      </c>
      <c r="B10" s="7">
        <v>0</v>
      </c>
      <c r="C10" s="7">
        <v>0</v>
      </c>
      <c r="D10" s="7">
        <v>0</v>
      </c>
      <c r="E10" s="7">
        <v>0</v>
      </c>
      <c r="F10" s="7">
        <v>0</v>
      </c>
      <c r="G10" s="7">
        <v>0</v>
      </c>
    </row>
    <row r="11" spans="1:7" x14ac:dyDescent="0.3">
      <c r="A11" s="1" t="s">
        <v>141</v>
      </c>
      <c r="B11" s="7">
        <v>13</v>
      </c>
      <c r="C11" s="7">
        <v>12</v>
      </c>
      <c r="D11" s="7">
        <v>17</v>
      </c>
      <c r="E11" s="7">
        <v>8</v>
      </c>
      <c r="F11" s="7">
        <v>15</v>
      </c>
      <c r="G11" s="7">
        <v>19</v>
      </c>
    </row>
    <row r="12" spans="1:7" x14ac:dyDescent="0.3">
      <c r="A12" s="1" t="s">
        <v>142</v>
      </c>
      <c r="B12" s="7">
        <v>130</v>
      </c>
      <c r="C12" s="7">
        <v>141</v>
      </c>
      <c r="D12" s="7">
        <v>167</v>
      </c>
      <c r="E12" s="7">
        <v>193</v>
      </c>
      <c r="F12" s="7">
        <v>182</v>
      </c>
      <c r="G12" s="7">
        <v>199</v>
      </c>
    </row>
    <row r="13" spans="1:7" x14ac:dyDescent="0.3">
      <c r="A13" s="1" t="s">
        <v>54</v>
      </c>
      <c r="B13" s="7">
        <v>3740</v>
      </c>
      <c r="C13" s="7">
        <v>3947</v>
      </c>
      <c r="D13" s="7">
        <v>4108</v>
      </c>
      <c r="E13" s="7">
        <v>4258</v>
      </c>
      <c r="F13" s="7">
        <v>4107</v>
      </c>
      <c r="G13" s="7">
        <v>3953</v>
      </c>
    </row>
    <row r="14" spans="1:7" x14ac:dyDescent="0.3">
      <c r="A14" s="1" t="s">
        <v>143</v>
      </c>
      <c r="B14" s="8">
        <v>3.4759358288770102E-2</v>
      </c>
      <c r="C14" s="8">
        <v>3.57233341778566E-2</v>
      </c>
      <c r="D14" s="8">
        <v>4.0652385589094502E-2</v>
      </c>
      <c r="E14" s="8">
        <v>4.5326444340065802E-2</v>
      </c>
      <c r="F14" s="8">
        <v>4.4314584855125398E-2</v>
      </c>
      <c r="G14" s="8">
        <v>5.0341512775107497E-2</v>
      </c>
    </row>
    <row r="15" spans="1:7" ht="43.2" x14ac:dyDescent="0.3">
      <c r="A15" s="1" t="s">
        <v>135</v>
      </c>
      <c r="B15" s="6" t="s">
        <v>136</v>
      </c>
      <c r="C15" s="6" t="s">
        <v>57</v>
      </c>
      <c r="D15" s="6" t="s">
        <v>58</v>
      </c>
      <c r="E15" s="6" t="s">
        <v>59</v>
      </c>
      <c r="F15" s="6" t="s">
        <v>60</v>
      </c>
      <c r="G15" s="6" t="s">
        <v>61</v>
      </c>
    </row>
    <row r="16" spans="1:7" x14ac:dyDescent="0.3">
      <c r="A16" s="1" t="s">
        <v>137</v>
      </c>
      <c r="B16" s="8">
        <v>7.69230769230769E-2</v>
      </c>
      <c r="C16" s="8">
        <v>4.2553191489361701E-2</v>
      </c>
      <c r="D16" s="8">
        <v>5.9880239520958098E-2</v>
      </c>
      <c r="E16" s="8">
        <v>7.2538860103627006E-2</v>
      </c>
      <c r="F16" s="8">
        <v>7.1428571428571397E-2</v>
      </c>
      <c r="G16" s="8">
        <v>4.5226130653266298E-2</v>
      </c>
    </row>
    <row r="17" spans="1:7" x14ac:dyDescent="0.3">
      <c r="A17" s="1" t="s">
        <v>138</v>
      </c>
      <c r="B17" s="8">
        <v>0.79230769230769205</v>
      </c>
      <c r="C17" s="8">
        <v>0.83687943262411302</v>
      </c>
      <c r="D17" s="8">
        <v>0.78443113772455098</v>
      </c>
      <c r="E17" s="8">
        <v>0.83937823834196901</v>
      </c>
      <c r="F17" s="8">
        <v>0.81318681318681296</v>
      </c>
      <c r="G17" s="8">
        <v>0.819095477386935</v>
      </c>
    </row>
    <row r="18" spans="1:7" x14ac:dyDescent="0.3">
      <c r="A18" s="1" t="s">
        <v>139</v>
      </c>
      <c r="B18" s="8">
        <v>3.0769230769230799E-2</v>
      </c>
      <c r="C18" s="8">
        <v>3.54609929078014E-2</v>
      </c>
      <c r="D18" s="8">
        <v>5.3892215568862298E-2</v>
      </c>
      <c r="E18" s="8">
        <v>4.6632124352331598E-2</v>
      </c>
      <c r="F18" s="8">
        <v>3.2967032967033003E-2</v>
      </c>
      <c r="G18" s="8">
        <v>4.0201005025125601E-2</v>
      </c>
    </row>
    <row r="19" spans="1:7" x14ac:dyDescent="0.3">
      <c r="A19" s="1" t="s">
        <v>140</v>
      </c>
      <c r="B19" s="8">
        <v>0</v>
      </c>
      <c r="C19" s="8">
        <v>0</v>
      </c>
      <c r="D19" s="8">
        <v>0</v>
      </c>
      <c r="E19" s="8">
        <v>0</v>
      </c>
      <c r="F19" s="8">
        <v>0</v>
      </c>
      <c r="G19" s="8">
        <v>0</v>
      </c>
    </row>
    <row r="20" spans="1:7" x14ac:dyDescent="0.3">
      <c r="A20" s="1" t="s">
        <v>141</v>
      </c>
      <c r="B20" s="8">
        <v>0.1</v>
      </c>
      <c r="C20" s="8">
        <v>8.5106382978723402E-2</v>
      </c>
      <c r="D20" s="8">
        <v>0.101796407185629</v>
      </c>
      <c r="E20" s="8">
        <v>4.1450777202072499E-2</v>
      </c>
      <c r="F20" s="8">
        <v>8.2417582417582402E-2</v>
      </c>
      <c r="G20" s="8">
        <v>9.5477386934673406E-2</v>
      </c>
    </row>
    <row r="21" spans="1:7" x14ac:dyDescent="0.3">
      <c r="A21" s="1" t="s">
        <v>142</v>
      </c>
      <c r="B21" s="8">
        <v>1</v>
      </c>
      <c r="C21" s="8">
        <v>1</v>
      </c>
      <c r="D21" s="8">
        <v>1</v>
      </c>
      <c r="E21" s="8">
        <v>1</v>
      </c>
      <c r="F21" s="8">
        <v>1</v>
      </c>
      <c r="G21" s="8">
        <v>1</v>
      </c>
    </row>
  </sheetData>
  <pageMargins left="0.7" right="0.7" top="0.75" bottom="0.75" header="0.3" footer="0.3"/>
  <pageSetup paperSize="9" orientation="portrait" horizontalDpi="300" verticalDpi="300"/>
  <tableParts count="2">
    <tablePart r:id="rId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7"/>
  <sheetViews>
    <sheetView workbookViewId="0"/>
  </sheetViews>
  <sheetFormatPr defaultColWidth="11.5546875" defaultRowHeight="14.4" x14ac:dyDescent="0.3"/>
  <cols>
    <col min="1" max="1" width="50.6640625" customWidth="1"/>
    <col min="2" max="7" width="11.6640625" customWidth="1"/>
  </cols>
  <sheetData>
    <row r="1" spans="1:7" ht="15.6" x14ac:dyDescent="0.3">
      <c r="A1" s="5" t="s">
        <v>144</v>
      </c>
    </row>
    <row r="2" spans="1:7" x14ac:dyDescent="0.3">
      <c r="A2" t="s">
        <v>50</v>
      </c>
    </row>
    <row r="3" spans="1:7" x14ac:dyDescent="0.3">
      <c r="A3" t="s">
        <v>63</v>
      </c>
    </row>
    <row r="4" spans="1:7" x14ac:dyDescent="0.3">
      <c r="A4" t="s">
        <v>145</v>
      </c>
    </row>
    <row r="5" spans="1:7" x14ac:dyDescent="0.3">
      <c r="A5" s="3" t="str">
        <f>HYPERLINK("#'Table_of_contents'!A15", "Return to table of contents")</f>
        <v>Return to table of contents</v>
      </c>
    </row>
    <row r="6" spans="1:7" ht="28.8" x14ac:dyDescent="0.3">
      <c r="A6" s="1" t="s">
        <v>146</v>
      </c>
      <c r="B6" s="6" t="s">
        <v>147</v>
      </c>
      <c r="C6" s="6" t="s">
        <v>148</v>
      </c>
      <c r="D6" s="6" t="s">
        <v>149</v>
      </c>
      <c r="E6" s="6" t="s">
        <v>150</v>
      </c>
      <c r="F6" s="6" t="s">
        <v>151</v>
      </c>
      <c r="G6" s="6" t="s">
        <v>152</v>
      </c>
    </row>
    <row r="7" spans="1:7" x14ac:dyDescent="0.3">
      <c r="A7" s="1" t="s">
        <v>153</v>
      </c>
      <c r="B7" s="7">
        <v>260</v>
      </c>
      <c r="C7" s="7">
        <v>791</v>
      </c>
      <c r="D7" s="7">
        <v>819</v>
      </c>
      <c r="E7" s="7">
        <v>706</v>
      </c>
      <c r="F7" s="7">
        <v>672</v>
      </c>
      <c r="G7" s="7">
        <v>647</v>
      </c>
    </row>
    <row r="8" spans="1:7" x14ac:dyDescent="0.3">
      <c r="A8" s="1" t="s">
        <v>154</v>
      </c>
      <c r="B8" s="7">
        <v>275</v>
      </c>
      <c r="C8" s="7">
        <v>722</v>
      </c>
      <c r="D8" s="7">
        <v>807</v>
      </c>
      <c r="E8" s="7">
        <v>656</v>
      </c>
      <c r="F8" s="7">
        <v>534</v>
      </c>
      <c r="G8" s="7">
        <v>453</v>
      </c>
    </row>
    <row r="9" spans="1:7" x14ac:dyDescent="0.3">
      <c r="A9" s="1" t="s">
        <v>155</v>
      </c>
      <c r="B9" s="7">
        <v>399</v>
      </c>
      <c r="C9" s="7">
        <v>1523</v>
      </c>
      <c r="D9" s="7">
        <v>1266</v>
      </c>
      <c r="E9" s="7">
        <v>1154</v>
      </c>
      <c r="F9" s="7">
        <v>1166</v>
      </c>
      <c r="G9" s="7">
        <v>1148</v>
      </c>
    </row>
    <row r="10" spans="1:7" x14ac:dyDescent="0.3">
      <c r="A10" s="1" t="s">
        <v>156</v>
      </c>
      <c r="B10" s="7">
        <v>1607</v>
      </c>
      <c r="C10" s="7">
        <v>3706</v>
      </c>
      <c r="D10" s="7">
        <v>3615</v>
      </c>
      <c r="E10" s="7">
        <v>3040</v>
      </c>
      <c r="F10" s="7">
        <v>2803</v>
      </c>
      <c r="G10" s="7">
        <v>2601</v>
      </c>
    </row>
    <row r="11" spans="1:7" x14ac:dyDescent="0.3">
      <c r="A11" s="1" t="s">
        <v>157</v>
      </c>
      <c r="B11" s="7" t="s">
        <v>158</v>
      </c>
      <c r="C11" s="7" t="s">
        <v>158</v>
      </c>
      <c r="D11" s="7">
        <v>88</v>
      </c>
      <c r="E11" s="7">
        <v>438</v>
      </c>
      <c r="F11" s="7">
        <v>487</v>
      </c>
      <c r="G11" s="7">
        <v>587</v>
      </c>
    </row>
    <row r="12" spans="1:7" x14ac:dyDescent="0.3">
      <c r="A12" s="1" t="s">
        <v>159</v>
      </c>
      <c r="B12" s="7" t="s">
        <v>158</v>
      </c>
      <c r="C12" s="7" t="s">
        <v>158</v>
      </c>
      <c r="D12" s="7" t="s">
        <v>158</v>
      </c>
      <c r="E12" s="7" t="s">
        <v>158</v>
      </c>
      <c r="F12" s="7" t="s">
        <v>158</v>
      </c>
      <c r="G12" s="7">
        <v>406</v>
      </c>
    </row>
    <row r="13" spans="1:7" x14ac:dyDescent="0.3">
      <c r="A13" s="1" t="s">
        <v>160</v>
      </c>
      <c r="B13" s="7">
        <v>172</v>
      </c>
      <c r="C13" s="7">
        <v>344</v>
      </c>
      <c r="D13" s="7">
        <v>373</v>
      </c>
      <c r="E13" s="7">
        <v>328</v>
      </c>
      <c r="F13" s="7">
        <v>441</v>
      </c>
      <c r="G13" s="7">
        <v>497</v>
      </c>
    </row>
    <row r="14" spans="1:7" x14ac:dyDescent="0.3">
      <c r="A14" s="1" t="s">
        <v>161</v>
      </c>
      <c r="B14" s="7">
        <v>719</v>
      </c>
      <c r="C14" s="7">
        <v>2167</v>
      </c>
      <c r="D14" s="7">
        <v>2338</v>
      </c>
      <c r="E14" s="7">
        <v>1732</v>
      </c>
      <c r="F14" s="7">
        <v>1735</v>
      </c>
      <c r="G14" s="7">
        <v>1725</v>
      </c>
    </row>
    <row r="15" spans="1:7" x14ac:dyDescent="0.3">
      <c r="A15" s="1" t="s">
        <v>162</v>
      </c>
      <c r="B15" s="7">
        <v>1516</v>
      </c>
      <c r="C15" s="7">
        <v>10</v>
      </c>
      <c r="D15" s="7">
        <v>133</v>
      </c>
      <c r="E15" s="7">
        <v>99</v>
      </c>
      <c r="F15" s="7">
        <v>100</v>
      </c>
      <c r="G15" s="7">
        <v>261</v>
      </c>
    </row>
    <row r="16" spans="1:7" x14ac:dyDescent="0.3">
      <c r="A16" s="1" t="s">
        <v>163</v>
      </c>
      <c r="B16" s="7">
        <v>4948</v>
      </c>
      <c r="C16" s="7">
        <v>9263</v>
      </c>
      <c r="D16" s="7">
        <v>9439</v>
      </c>
      <c r="E16" s="7">
        <v>8153</v>
      </c>
      <c r="F16" s="7">
        <v>7938</v>
      </c>
      <c r="G16" s="7">
        <v>8325</v>
      </c>
    </row>
    <row r="17" spans="1:7" x14ac:dyDescent="0.3">
      <c r="A17" s="1" t="s">
        <v>164</v>
      </c>
      <c r="B17" s="7">
        <v>4229</v>
      </c>
      <c r="C17" s="7">
        <v>7096</v>
      </c>
      <c r="D17" s="7">
        <v>7101</v>
      </c>
      <c r="E17" s="7">
        <v>6421</v>
      </c>
      <c r="F17" s="7">
        <v>6203</v>
      </c>
      <c r="G17" s="7">
        <v>6600</v>
      </c>
    </row>
    <row r="18" spans="1:7" ht="28.8" x14ac:dyDescent="0.3">
      <c r="A18" s="1" t="s">
        <v>146</v>
      </c>
      <c r="B18" s="6" t="s">
        <v>147</v>
      </c>
      <c r="C18" s="6" t="s">
        <v>148</v>
      </c>
      <c r="D18" s="6" t="s">
        <v>149</v>
      </c>
      <c r="E18" s="6" t="s">
        <v>150</v>
      </c>
      <c r="F18" s="6" t="s">
        <v>151</v>
      </c>
      <c r="G18" s="6" t="s">
        <v>152</v>
      </c>
    </row>
    <row r="19" spans="1:7" x14ac:dyDescent="0.3">
      <c r="A19" s="1" t="s">
        <v>153</v>
      </c>
      <c r="B19" s="8">
        <v>6.14802553795223E-2</v>
      </c>
      <c r="C19" s="8">
        <v>0.11147125140924501</v>
      </c>
      <c r="D19" s="8">
        <v>0.115335868187579</v>
      </c>
      <c r="E19" s="8">
        <v>0.109951720915745</v>
      </c>
      <c r="F19" s="8">
        <v>0.108334676769305</v>
      </c>
      <c r="G19" s="8">
        <v>9.8030303030302995E-2</v>
      </c>
    </row>
    <row r="20" spans="1:7" x14ac:dyDescent="0.3">
      <c r="A20" s="1" t="s">
        <v>154</v>
      </c>
      <c r="B20" s="8">
        <v>6.5027193189879401E-2</v>
      </c>
      <c r="C20" s="8">
        <v>0.101747463359639</v>
      </c>
      <c r="D20" s="8">
        <v>0.11364596535699199</v>
      </c>
      <c r="E20" s="8">
        <v>0.102164771842392</v>
      </c>
      <c r="F20" s="8">
        <v>8.6087377075608595E-2</v>
      </c>
      <c r="G20" s="8">
        <v>6.8636363636363606E-2</v>
      </c>
    </row>
    <row r="21" spans="1:7" x14ac:dyDescent="0.3">
      <c r="A21" s="1" t="s">
        <v>155</v>
      </c>
      <c r="B21" s="8">
        <v>9.4348545755497795E-2</v>
      </c>
      <c r="C21" s="8">
        <v>0.21462795941375401</v>
      </c>
      <c r="D21" s="8">
        <v>0.17828474862695401</v>
      </c>
      <c r="E21" s="8">
        <v>0.17972278461298899</v>
      </c>
      <c r="F21" s="8">
        <v>0.18797356118007399</v>
      </c>
      <c r="G21" s="8">
        <v>0.173939393939394</v>
      </c>
    </row>
    <row r="22" spans="1:7" x14ac:dyDescent="0.3">
      <c r="A22" s="1" t="s">
        <v>156</v>
      </c>
      <c r="B22" s="8">
        <v>0.379995270749586</v>
      </c>
      <c r="C22" s="8">
        <v>0.52226606538895104</v>
      </c>
      <c r="D22" s="8">
        <v>0.50908322771440595</v>
      </c>
      <c r="E22" s="8">
        <v>0.47344650365986601</v>
      </c>
      <c r="F22" s="8">
        <v>0.45187812348863499</v>
      </c>
      <c r="G22" s="8">
        <v>0.39409090909090899</v>
      </c>
    </row>
    <row r="23" spans="1:7" x14ac:dyDescent="0.3">
      <c r="A23" s="1" t="s">
        <v>157</v>
      </c>
      <c r="B23" s="8" t="s">
        <v>158</v>
      </c>
      <c r="C23" s="8" t="s">
        <v>158</v>
      </c>
      <c r="D23" s="8">
        <v>1.23926207576398E-2</v>
      </c>
      <c r="E23" s="8">
        <v>6.8213673882572795E-2</v>
      </c>
      <c r="F23" s="8">
        <v>7.8510398194422099E-2</v>
      </c>
      <c r="G23" s="8">
        <v>8.8939393939393901E-2</v>
      </c>
    </row>
    <row r="24" spans="1:7" x14ac:dyDescent="0.3">
      <c r="A24" s="1" t="s">
        <v>159</v>
      </c>
      <c r="B24" s="8" t="s">
        <v>158</v>
      </c>
      <c r="C24" s="8" t="s">
        <v>158</v>
      </c>
      <c r="D24" s="8" t="s">
        <v>158</v>
      </c>
      <c r="E24" s="8" t="s">
        <v>158</v>
      </c>
      <c r="F24" s="8" t="s">
        <v>158</v>
      </c>
      <c r="G24" s="8">
        <v>6.1515151515151502E-2</v>
      </c>
    </row>
    <row r="25" spans="1:7" x14ac:dyDescent="0.3">
      <c r="A25" s="1" t="s">
        <v>160</v>
      </c>
      <c r="B25" s="8">
        <v>4.0671553558760898E-2</v>
      </c>
      <c r="C25" s="8">
        <v>4.8478015783540003E-2</v>
      </c>
      <c r="D25" s="8">
        <v>5.2527812984086701E-2</v>
      </c>
      <c r="E25" s="8">
        <v>5.10823859211961E-2</v>
      </c>
      <c r="F25" s="8">
        <v>7.1094631629856506E-2</v>
      </c>
      <c r="G25" s="8">
        <v>7.5303030303030302E-2</v>
      </c>
    </row>
    <row r="26" spans="1:7" x14ac:dyDescent="0.3">
      <c r="A26" s="1" t="s">
        <v>162</v>
      </c>
      <c r="B26" s="8">
        <v>0.35847718136675299</v>
      </c>
      <c r="C26" s="8">
        <v>1.4092446448703501E-3</v>
      </c>
      <c r="D26" s="8">
        <v>1.8729756372341901E-2</v>
      </c>
      <c r="E26" s="8">
        <v>1.5418159165239099E-2</v>
      </c>
      <c r="F26" s="8">
        <v>1.6121231662099E-2</v>
      </c>
      <c r="G26" s="8">
        <v>3.9545454545454502E-2</v>
      </c>
    </row>
    <row r="27" spans="1:7" x14ac:dyDescent="0.3">
      <c r="A27" s="1" t="s">
        <v>164</v>
      </c>
      <c r="B27" s="8">
        <v>1</v>
      </c>
      <c r="C27" s="8">
        <v>1</v>
      </c>
      <c r="D27" s="8">
        <v>1</v>
      </c>
      <c r="E27" s="8">
        <v>1</v>
      </c>
      <c r="F27" s="8">
        <v>1</v>
      </c>
      <c r="G27" s="8">
        <v>1</v>
      </c>
    </row>
  </sheetData>
  <pageMargins left="0.7" right="0.7" top="0.75" bottom="0.75" header="0.3" footer="0.3"/>
  <pageSetup paperSize="9" orientation="portrait" horizontalDpi="300" verticalDpi="300"/>
  <tableParts count="2">
    <tablePart r:id="rId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3"/>
  <sheetViews>
    <sheetView workbookViewId="0"/>
  </sheetViews>
  <sheetFormatPr defaultColWidth="11.5546875" defaultRowHeight="14.4" x14ac:dyDescent="0.3"/>
  <cols>
    <col min="1" max="2" width="16.6640625" customWidth="1"/>
  </cols>
  <sheetData>
    <row r="1" spans="1:2" ht="15.6" x14ac:dyDescent="0.3">
      <c r="A1" s="5" t="s">
        <v>165</v>
      </c>
    </row>
    <row r="2" spans="1:2" x14ac:dyDescent="0.3">
      <c r="A2" t="s">
        <v>50</v>
      </c>
    </row>
    <row r="3" spans="1:2" x14ac:dyDescent="0.3">
      <c r="A3" t="s">
        <v>21</v>
      </c>
    </row>
    <row r="4" spans="1:2" x14ac:dyDescent="0.3">
      <c r="A4" t="s">
        <v>51</v>
      </c>
    </row>
    <row r="5" spans="1:2" x14ac:dyDescent="0.3">
      <c r="A5" s="3" t="str">
        <f>HYPERLINK("#'Table_of_contents'!A16", "Return to table of contents")</f>
        <v>Return to table of contents</v>
      </c>
    </row>
    <row r="6" spans="1:2" ht="43.2" x14ac:dyDescent="0.3">
      <c r="A6" s="1" t="s">
        <v>166</v>
      </c>
      <c r="B6" s="6" t="s">
        <v>167</v>
      </c>
    </row>
    <row r="7" spans="1:2" x14ac:dyDescent="0.3">
      <c r="A7" s="1" t="s">
        <v>168</v>
      </c>
      <c r="B7" s="7">
        <v>186</v>
      </c>
    </row>
    <row r="8" spans="1:2" x14ac:dyDescent="0.3">
      <c r="A8" s="1" t="s">
        <v>169</v>
      </c>
      <c r="B8" s="7">
        <v>259</v>
      </c>
    </row>
    <row r="9" spans="1:2" x14ac:dyDescent="0.3">
      <c r="A9" s="1" t="s">
        <v>148</v>
      </c>
      <c r="B9" s="7">
        <v>280</v>
      </c>
    </row>
    <row r="10" spans="1:2" x14ac:dyDescent="0.3">
      <c r="A10" s="1" t="s">
        <v>149</v>
      </c>
      <c r="B10" s="7">
        <v>313</v>
      </c>
    </row>
    <row r="11" spans="1:2" x14ac:dyDescent="0.3">
      <c r="A11" s="1" t="s">
        <v>150</v>
      </c>
      <c r="B11" s="7">
        <v>323</v>
      </c>
    </row>
    <row r="12" spans="1:2" x14ac:dyDescent="0.3">
      <c r="A12" s="1" t="s">
        <v>151</v>
      </c>
      <c r="B12" s="7">
        <v>387</v>
      </c>
    </row>
    <row r="13" spans="1:2" x14ac:dyDescent="0.3">
      <c r="A13" s="1" t="s">
        <v>152</v>
      </c>
      <c r="B13" s="7">
        <v>335</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1"/>
  <sheetViews>
    <sheetView workbookViewId="0"/>
  </sheetViews>
  <sheetFormatPr defaultColWidth="11.5546875" defaultRowHeight="14.4" x14ac:dyDescent="0.3"/>
  <cols>
    <col min="1" max="1" width="16.6640625" customWidth="1"/>
    <col min="2" max="4" width="20.6640625" customWidth="1"/>
  </cols>
  <sheetData>
    <row r="1" spans="1:4" ht="15.6" x14ac:dyDescent="0.3">
      <c r="A1" s="5" t="s">
        <v>170</v>
      </c>
    </row>
    <row r="2" spans="1:4" x14ac:dyDescent="0.3">
      <c r="A2" t="s">
        <v>50</v>
      </c>
    </row>
    <row r="3" spans="1:4" x14ac:dyDescent="0.3">
      <c r="A3" t="s">
        <v>63</v>
      </c>
    </row>
    <row r="4" spans="1:4" x14ac:dyDescent="0.3">
      <c r="A4" t="s">
        <v>51</v>
      </c>
    </row>
    <row r="5" spans="1:4" x14ac:dyDescent="0.3">
      <c r="A5" s="3" t="str">
        <f>HYPERLINK("#'Table_of_contents'!A17", "Return to table of contents")</f>
        <v>Return to table of contents</v>
      </c>
    </row>
    <row r="6" spans="1:4" ht="43.2" x14ac:dyDescent="0.3">
      <c r="A6" s="1" t="s">
        <v>52</v>
      </c>
      <c r="B6" s="6" t="s">
        <v>171</v>
      </c>
      <c r="C6" s="6" t="s">
        <v>172</v>
      </c>
      <c r="D6" s="6" t="s">
        <v>173</v>
      </c>
    </row>
    <row r="7" spans="1:4" x14ac:dyDescent="0.3">
      <c r="A7" s="1" t="s">
        <v>55</v>
      </c>
      <c r="B7" s="7">
        <v>129</v>
      </c>
      <c r="C7" s="7">
        <v>269</v>
      </c>
      <c r="D7" s="7">
        <v>398</v>
      </c>
    </row>
    <row r="8" spans="1:4" x14ac:dyDescent="0.3">
      <c r="A8" s="1" t="s">
        <v>56</v>
      </c>
      <c r="B8" s="7">
        <v>130</v>
      </c>
      <c r="C8" s="7">
        <v>238</v>
      </c>
      <c r="D8" s="7">
        <v>368</v>
      </c>
    </row>
    <row r="9" spans="1:4" x14ac:dyDescent="0.3">
      <c r="A9" s="1" t="s">
        <v>57</v>
      </c>
      <c r="B9" s="7">
        <v>153</v>
      </c>
      <c r="C9" s="7">
        <v>343</v>
      </c>
      <c r="D9" s="7">
        <v>496</v>
      </c>
    </row>
    <row r="10" spans="1:4" x14ac:dyDescent="0.3">
      <c r="A10" s="1" t="s">
        <v>58</v>
      </c>
      <c r="B10" s="7">
        <v>127</v>
      </c>
      <c r="C10" s="7">
        <v>344</v>
      </c>
      <c r="D10" s="7">
        <v>471</v>
      </c>
    </row>
    <row r="11" spans="1:4" x14ac:dyDescent="0.3">
      <c r="A11" s="1" t="s">
        <v>59</v>
      </c>
      <c r="B11" s="7">
        <v>144</v>
      </c>
      <c r="C11" s="7">
        <v>339</v>
      </c>
      <c r="D11" s="7">
        <v>483</v>
      </c>
    </row>
    <row r="12" spans="1:4" x14ac:dyDescent="0.3">
      <c r="A12" s="1" t="s">
        <v>60</v>
      </c>
      <c r="B12" s="7">
        <v>160</v>
      </c>
      <c r="C12" s="7">
        <v>406</v>
      </c>
      <c r="D12" s="7">
        <v>566</v>
      </c>
    </row>
    <row r="13" spans="1:4" x14ac:dyDescent="0.3">
      <c r="A13" s="1" t="s">
        <v>61</v>
      </c>
      <c r="B13" s="7">
        <v>151</v>
      </c>
      <c r="C13" s="7">
        <v>461</v>
      </c>
      <c r="D13" s="7">
        <v>612</v>
      </c>
    </row>
    <row r="14" spans="1:4" ht="43.2" x14ac:dyDescent="0.3">
      <c r="A14" s="1" t="s">
        <v>52</v>
      </c>
      <c r="B14" s="6" t="s">
        <v>171</v>
      </c>
      <c r="C14" s="6" t="s">
        <v>172</v>
      </c>
      <c r="D14" s="6" t="s">
        <v>173</v>
      </c>
    </row>
    <row r="15" spans="1:4" x14ac:dyDescent="0.3">
      <c r="A15" s="1" t="s">
        <v>55</v>
      </c>
      <c r="B15" s="8">
        <v>0.324120603015075</v>
      </c>
      <c r="C15" s="8">
        <v>0.67587939698492505</v>
      </c>
      <c r="D15" s="8">
        <v>1</v>
      </c>
    </row>
    <row r="16" spans="1:4" x14ac:dyDescent="0.3">
      <c r="A16" s="1" t="s">
        <v>56</v>
      </c>
      <c r="B16" s="8">
        <v>0.35326086956521702</v>
      </c>
      <c r="C16" s="8">
        <v>0.64673913043478304</v>
      </c>
      <c r="D16" s="8">
        <v>1</v>
      </c>
    </row>
    <row r="17" spans="1:4" x14ac:dyDescent="0.3">
      <c r="A17" s="1" t="s">
        <v>57</v>
      </c>
      <c r="B17" s="8">
        <v>0.30846774193548399</v>
      </c>
      <c r="C17" s="8">
        <v>0.69153225806451601</v>
      </c>
      <c r="D17" s="8">
        <v>1</v>
      </c>
    </row>
    <row r="18" spans="1:4" x14ac:dyDescent="0.3">
      <c r="A18" s="1" t="s">
        <v>58</v>
      </c>
      <c r="B18" s="8">
        <v>0.26963906581740998</v>
      </c>
      <c r="C18" s="8">
        <v>0.73036093418258996</v>
      </c>
      <c r="D18" s="8">
        <v>1</v>
      </c>
    </row>
    <row r="19" spans="1:4" x14ac:dyDescent="0.3">
      <c r="A19" s="1" t="s">
        <v>59</v>
      </c>
      <c r="B19" s="8">
        <v>0.29813664596273298</v>
      </c>
      <c r="C19" s="8">
        <v>0.70186335403726696</v>
      </c>
      <c r="D19" s="8">
        <v>1</v>
      </c>
    </row>
    <row r="20" spans="1:4" x14ac:dyDescent="0.3">
      <c r="A20" s="1" t="s">
        <v>60</v>
      </c>
      <c r="B20" s="8">
        <v>0.28268551236749101</v>
      </c>
      <c r="C20" s="8">
        <v>0.71731448763250905</v>
      </c>
      <c r="D20" s="8">
        <v>1</v>
      </c>
    </row>
    <row r="21" spans="1:4" x14ac:dyDescent="0.3">
      <c r="A21" s="1" t="s">
        <v>61</v>
      </c>
      <c r="B21" s="8">
        <v>0.246732026143791</v>
      </c>
      <c r="C21" s="8">
        <v>0.75326797385620903</v>
      </c>
      <c r="D21" s="8">
        <v>1</v>
      </c>
    </row>
  </sheetData>
  <pageMargins left="0.7" right="0.7" top="0.75" bottom="0.75" header="0.3" footer="0.3"/>
  <pageSetup paperSize="9" orientation="portrait" horizontalDpi="300" verticalDpi="300"/>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heetViews>
  <sheetFormatPr defaultColWidth="11.5546875" defaultRowHeight="14.4" x14ac:dyDescent="0.3"/>
  <cols>
    <col min="1" max="1" width="20.6640625" customWidth="1"/>
    <col min="2" max="2" width="110.6640625" customWidth="1"/>
  </cols>
  <sheetData>
    <row r="1" spans="1:2" ht="15.6" x14ac:dyDescent="0.3">
      <c r="A1" s="5" t="s">
        <v>20</v>
      </c>
    </row>
    <row r="2" spans="1:2" x14ac:dyDescent="0.3">
      <c r="A2" t="s">
        <v>21</v>
      </c>
    </row>
    <row r="3" spans="1:2" x14ac:dyDescent="0.3">
      <c r="A3" s="1" t="s">
        <v>174</v>
      </c>
      <c r="B3" s="1" t="s">
        <v>175</v>
      </c>
    </row>
    <row r="4" spans="1:2" x14ac:dyDescent="0.3">
      <c r="A4" s="9" t="str">
        <f>HYPERLINK("#'Notes'!A1", "Notes")</f>
        <v>Notes</v>
      </c>
      <c r="B4" t="s">
        <v>22</v>
      </c>
    </row>
    <row r="5" spans="1:2" x14ac:dyDescent="0.3">
      <c r="A5" s="9" t="str">
        <f>HYPERLINK("#'1'!A1", "1")</f>
        <v>1</v>
      </c>
      <c r="B5" t="s">
        <v>49</v>
      </c>
    </row>
    <row r="6" spans="1:2" x14ac:dyDescent="0.3">
      <c r="A6" s="9" t="str">
        <f>HYPERLINK("#'2'!A1", "2")</f>
        <v>2</v>
      </c>
      <c r="B6" t="s">
        <v>62</v>
      </c>
    </row>
    <row r="7" spans="1:2" x14ac:dyDescent="0.3">
      <c r="A7" s="9" t="str">
        <f>HYPERLINK("#'3'!A1", "3")</f>
        <v>3</v>
      </c>
      <c r="B7" t="s">
        <v>82</v>
      </c>
    </row>
    <row r="8" spans="1:2" x14ac:dyDescent="0.3">
      <c r="A8" s="9" t="str">
        <f>HYPERLINK("#'4'!A1", "4")</f>
        <v>4</v>
      </c>
      <c r="B8" t="s">
        <v>97</v>
      </c>
    </row>
    <row r="9" spans="1:2" x14ac:dyDescent="0.3">
      <c r="A9" s="9" t="str">
        <f>HYPERLINK("#'5'!A1", "5")</f>
        <v>5</v>
      </c>
      <c r="B9" t="s">
        <v>100</v>
      </c>
    </row>
    <row r="10" spans="1:2" x14ac:dyDescent="0.3">
      <c r="A10" s="9" t="str">
        <f>HYPERLINK("#'6'!A1", "6")</f>
        <v>6</v>
      </c>
      <c r="B10" t="s">
        <v>107</v>
      </c>
    </row>
    <row r="11" spans="1:2" x14ac:dyDescent="0.3">
      <c r="A11" s="9" t="str">
        <f>HYPERLINK("#'7'!A1", "7")</f>
        <v>7</v>
      </c>
      <c r="B11" t="s">
        <v>111</v>
      </c>
    </row>
    <row r="12" spans="1:2" x14ac:dyDescent="0.3">
      <c r="A12" s="9" t="str">
        <f>HYPERLINK("#'8'!A1", "8")</f>
        <v>8</v>
      </c>
      <c r="B12" t="s">
        <v>117</v>
      </c>
    </row>
    <row r="13" spans="1:2" x14ac:dyDescent="0.3">
      <c r="A13" s="9" t="str">
        <f>HYPERLINK("#'9'!A1", "9")</f>
        <v>9</v>
      </c>
      <c r="B13" t="s">
        <v>126</v>
      </c>
    </row>
    <row r="14" spans="1:2" x14ac:dyDescent="0.3">
      <c r="A14" s="9" t="str">
        <f>HYPERLINK("#'10'!A1", "10")</f>
        <v>10</v>
      </c>
      <c r="B14" t="s">
        <v>133</v>
      </c>
    </row>
    <row r="15" spans="1:2" x14ac:dyDescent="0.3">
      <c r="A15" s="9" t="str">
        <f>HYPERLINK("#'11'!A1", "11")</f>
        <v>11</v>
      </c>
      <c r="B15" t="s">
        <v>144</v>
      </c>
    </row>
    <row r="16" spans="1:2" x14ac:dyDescent="0.3">
      <c r="A16" s="9" t="str">
        <f>HYPERLINK("#'12'!A1", "12")</f>
        <v>12</v>
      </c>
      <c r="B16" t="s">
        <v>165</v>
      </c>
    </row>
    <row r="17" spans="1:2" x14ac:dyDescent="0.3">
      <c r="A17" s="9" t="str">
        <f>HYPERLINK("#'13'!A1", "13")</f>
        <v>13</v>
      </c>
      <c r="B17" t="s">
        <v>170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workbookViewId="0"/>
  </sheetViews>
  <sheetFormatPr defaultColWidth="11.5546875" defaultRowHeight="14.4" x14ac:dyDescent="0.3"/>
  <cols>
    <col min="1" max="1" width="18.6640625" customWidth="1"/>
    <col min="2" max="2" width="120.6640625" customWidth="1"/>
  </cols>
  <sheetData>
    <row r="1" spans="1:2" ht="15.6" x14ac:dyDescent="0.3">
      <c r="A1" s="5" t="s">
        <v>22</v>
      </c>
    </row>
    <row r="2" spans="1:2" x14ac:dyDescent="0.3">
      <c r="A2" t="s">
        <v>21</v>
      </c>
    </row>
    <row r="3" spans="1:2" x14ac:dyDescent="0.3">
      <c r="A3" s="3" t="str">
        <f>HYPERLINK("#'Table_of_contents'!A4", "Return to table of contents")</f>
        <v>Return to table of contents</v>
      </c>
    </row>
    <row r="4" spans="1:2" x14ac:dyDescent="0.3">
      <c r="A4" s="1" t="s">
        <v>23</v>
      </c>
      <c r="B4" s="1" t="s">
        <v>24</v>
      </c>
    </row>
    <row r="5" spans="1:2" ht="28.8" x14ac:dyDescent="0.3">
      <c r="A5" t="s">
        <v>25</v>
      </c>
      <c r="B5" s="2" t="s">
        <v>26</v>
      </c>
    </row>
    <row r="6" spans="1:2" ht="43.2" x14ac:dyDescent="0.3">
      <c r="A6" t="s">
        <v>27</v>
      </c>
      <c r="B6" s="2" t="s">
        <v>28</v>
      </c>
    </row>
    <row r="7" spans="1:2" ht="28.8" x14ac:dyDescent="0.3">
      <c r="A7" t="s">
        <v>29</v>
      </c>
      <c r="B7" s="2" t="s">
        <v>30</v>
      </c>
    </row>
    <row r="8" spans="1:2" ht="43.2" x14ac:dyDescent="0.3">
      <c r="A8" t="s">
        <v>31</v>
      </c>
      <c r="B8" s="2" t="s">
        <v>32</v>
      </c>
    </row>
    <row r="9" spans="1:2" ht="28.8" x14ac:dyDescent="0.3">
      <c r="A9" t="s">
        <v>33</v>
      </c>
      <c r="B9" s="2" t="s">
        <v>34</v>
      </c>
    </row>
    <row r="10" spans="1:2" ht="28.8" x14ac:dyDescent="0.3">
      <c r="A10" t="s">
        <v>35</v>
      </c>
      <c r="B10" s="2" t="s">
        <v>36</v>
      </c>
    </row>
    <row r="11" spans="1:2" x14ac:dyDescent="0.3">
      <c r="A11" t="s">
        <v>37</v>
      </c>
      <c r="B11" s="2" t="s">
        <v>38</v>
      </c>
    </row>
    <row r="12" spans="1:2" x14ac:dyDescent="0.3">
      <c r="A12" t="s">
        <v>39</v>
      </c>
      <c r="B12" s="2" t="s">
        <v>40</v>
      </c>
    </row>
    <row r="13" spans="1:2" ht="28.8" x14ac:dyDescent="0.3">
      <c r="A13" t="s">
        <v>41</v>
      </c>
      <c r="B13" s="2" t="s">
        <v>42</v>
      </c>
    </row>
    <row r="14" spans="1:2" x14ac:dyDescent="0.3">
      <c r="A14" t="s">
        <v>43</v>
      </c>
      <c r="B14" s="2" t="s">
        <v>44</v>
      </c>
    </row>
    <row r="15" spans="1:2" ht="28.8" x14ac:dyDescent="0.3">
      <c r="A15" t="s">
        <v>45</v>
      </c>
      <c r="B15" s="2" t="s">
        <v>46</v>
      </c>
    </row>
    <row r="16" spans="1:2" ht="28.8" x14ac:dyDescent="0.3">
      <c r="A16" t="s">
        <v>47</v>
      </c>
      <c r="B16" s="2" t="s">
        <v>48</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3"/>
  <sheetViews>
    <sheetView workbookViewId="0"/>
  </sheetViews>
  <sheetFormatPr defaultColWidth="11.5546875" defaultRowHeight="14.4" x14ac:dyDescent="0.3"/>
  <cols>
    <col min="1" max="1" width="16.6640625" customWidth="1"/>
    <col min="2" max="3" width="11.6640625" customWidth="1"/>
  </cols>
  <sheetData>
    <row r="1" spans="1:3" ht="15.6" x14ac:dyDescent="0.3">
      <c r="A1" s="5" t="s">
        <v>49</v>
      </c>
    </row>
    <row r="2" spans="1:3" x14ac:dyDescent="0.3">
      <c r="A2" t="s">
        <v>50</v>
      </c>
    </row>
    <row r="3" spans="1:3" x14ac:dyDescent="0.3">
      <c r="A3" t="s">
        <v>21</v>
      </c>
    </row>
    <row r="4" spans="1:3" x14ac:dyDescent="0.3">
      <c r="A4" t="s">
        <v>51</v>
      </c>
    </row>
    <row r="5" spans="1:3" x14ac:dyDescent="0.3">
      <c r="A5" s="3" t="str">
        <f>HYPERLINK("#'Table_of_contents'!A5", "Return to table of contents")</f>
        <v>Return to table of contents</v>
      </c>
    </row>
    <row r="6" spans="1:3" ht="28.8" x14ac:dyDescent="0.3">
      <c r="A6" s="1" t="s">
        <v>52</v>
      </c>
      <c r="B6" s="6" t="s">
        <v>53</v>
      </c>
      <c r="C6" s="6" t="s">
        <v>54</v>
      </c>
    </row>
    <row r="7" spans="1:3" x14ac:dyDescent="0.3">
      <c r="A7" s="1" t="s">
        <v>55</v>
      </c>
      <c r="B7" s="7">
        <v>4814</v>
      </c>
      <c r="C7" s="7">
        <v>4216</v>
      </c>
    </row>
    <row r="8" spans="1:3" x14ac:dyDescent="0.3">
      <c r="A8" s="1" t="s">
        <v>56</v>
      </c>
      <c r="B8" s="7">
        <v>4435</v>
      </c>
      <c r="C8" s="7">
        <v>3740</v>
      </c>
    </row>
    <row r="9" spans="1:3" x14ac:dyDescent="0.3">
      <c r="A9" s="1" t="s">
        <v>57</v>
      </c>
      <c r="B9" s="7">
        <v>4970</v>
      </c>
      <c r="C9" s="7">
        <v>3947</v>
      </c>
    </row>
    <row r="10" spans="1:3" x14ac:dyDescent="0.3">
      <c r="A10" s="1" t="s">
        <v>58</v>
      </c>
      <c r="B10" s="7">
        <v>5488</v>
      </c>
      <c r="C10" s="7">
        <v>4108</v>
      </c>
    </row>
    <row r="11" spans="1:3" x14ac:dyDescent="0.3">
      <c r="A11" s="1" t="s">
        <v>59</v>
      </c>
      <c r="B11" s="7">
        <v>5886</v>
      </c>
      <c r="C11" s="7">
        <v>4258</v>
      </c>
    </row>
    <row r="12" spans="1:3" x14ac:dyDescent="0.3">
      <c r="A12" s="1" t="s">
        <v>60</v>
      </c>
      <c r="B12" s="7">
        <v>5743</v>
      </c>
      <c r="C12" s="7">
        <v>4107</v>
      </c>
    </row>
    <row r="13" spans="1:3" x14ac:dyDescent="0.3">
      <c r="A13" s="1" t="s">
        <v>61</v>
      </c>
      <c r="B13" s="7">
        <v>5492</v>
      </c>
      <c r="C13" s="7">
        <v>3953</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
  <sheetViews>
    <sheetView workbookViewId="0"/>
  </sheetViews>
  <sheetFormatPr defaultColWidth="11.5546875" defaultRowHeight="14.4" x14ac:dyDescent="0.3"/>
  <cols>
    <col min="1" max="1" width="43.6640625" customWidth="1"/>
    <col min="2" max="8" width="12.6640625" customWidth="1"/>
  </cols>
  <sheetData>
    <row r="1" spans="1:8" ht="15.6" x14ac:dyDescent="0.3">
      <c r="A1" s="5" t="s">
        <v>62</v>
      </c>
    </row>
    <row r="2" spans="1:8" x14ac:dyDescent="0.3">
      <c r="A2" t="s">
        <v>50</v>
      </c>
    </row>
    <row r="3" spans="1:8" x14ac:dyDescent="0.3">
      <c r="A3" t="s">
        <v>63</v>
      </c>
    </row>
    <row r="4" spans="1:8" x14ac:dyDescent="0.3">
      <c r="A4" t="s">
        <v>51</v>
      </c>
    </row>
    <row r="5" spans="1:8" x14ac:dyDescent="0.3">
      <c r="A5" s="3" t="str">
        <f>HYPERLINK("#'Table_of_contents'!A6", "Return to table of contents")</f>
        <v>Return to table of contents</v>
      </c>
    </row>
    <row r="6" spans="1:8" ht="28.8" x14ac:dyDescent="0.3">
      <c r="A6" s="1" t="s">
        <v>64</v>
      </c>
      <c r="B6" s="6" t="s">
        <v>55</v>
      </c>
      <c r="C6" s="6" t="s">
        <v>56</v>
      </c>
      <c r="D6" s="6" t="s">
        <v>57</v>
      </c>
      <c r="E6" s="6" t="s">
        <v>58</v>
      </c>
      <c r="F6" s="6" t="s">
        <v>59</v>
      </c>
      <c r="G6" s="6" t="s">
        <v>60</v>
      </c>
      <c r="H6" s="6" t="s">
        <v>61</v>
      </c>
    </row>
    <row r="7" spans="1:8" x14ac:dyDescent="0.3">
      <c r="A7" s="1" t="s">
        <v>65</v>
      </c>
      <c r="B7" s="7">
        <v>505</v>
      </c>
      <c r="C7" s="7">
        <v>403</v>
      </c>
      <c r="D7" s="7">
        <v>438</v>
      </c>
      <c r="E7" s="7">
        <v>505</v>
      </c>
      <c r="F7" s="7">
        <v>560</v>
      </c>
      <c r="G7" s="7">
        <v>547</v>
      </c>
      <c r="H7" s="7">
        <v>515</v>
      </c>
    </row>
    <row r="8" spans="1:8" x14ac:dyDescent="0.3">
      <c r="A8" s="1" t="s">
        <v>66</v>
      </c>
      <c r="B8" s="7">
        <v>560</v>
      </c>
      <c r="C8" s="7">
        <v>449</v>
      </c>
      <c r="D8" s="7">
        <v>408</v>
      </c>
      <c r="E8" s="7">
        <v>401</v>
      </c>
      <c r="F8" s="7">
        <v>513</v>
      </c>
      <c r="G8" s="7">
        <v>474</v>
      </c>
      <c r="H8" s="7">
        <v>373</v>
      </c>
    </row>
    <row r="9" spans="1:8" x14ac:dyDescent="0.3">
      <c r="A9" s="1" t="s">
        <v>67</v>
      </c>
      <c r="B9" s="7">
        <v>39</v>
      </c>
      <c r="C9" s="7">
        <v>42</v>
      </c>
      <c r="D9" s="7">
        <v>65</v>
      </c>
      <c r="E9" s="7">
        <v>69</v>
      </c>
      <c r="F9" s="7">
        <v>66</v>
      </c>
      <c r="G9" s="7">
        <v>65</v>
      </c>
      <c r="H9" s="7">
        <v>63</v>
      </c>
    </row>
    <row r="10" spans="1:8" x14ac:dyDescent="0.3">
      <c r="A10" s="1" t="s">
        <v>68</v>
      </c>
      <c r="B10" s="7">
        <v>16</v>
      </c>
      <c r="C10" s="7">
        <v>6</v>
      </c>
      <c r="D10" s="7">
        <v>3</v>
      </c>
      <c r="E10" s="7">
        <v>6</v>
      </c>
      <c r="F10" s="7">
        <v>22</v>
      </c>
      <c r="G10" s="7">
        <v>20</v>
      </c>
      <c r="H10" s="7">
        <v>20</v>
      </c>
    </row>
    <row r="11" spans="1:8" x14ac:dyDescent="0.3">
      <c r="A11" s="1" t="s">
        <v>69</v>
      </c>
      <c r="B11" s="7">
        <v>1620</v>
      </c>
      <c r="C11" s="7">
        <v>1471</v>
      </c>
      <c r="D11" s="7">
        <v>1765</v>
      </c>
      <c r="E11" s="7">
        <v>1894</v>
      </c>
      <c r="F11" s="7">
        <v>1826</v>
      </c>
      <c r="G11" s="7">
        <v>1632</v>
      </c>
      <c r="H11" s="7">
        <v>1446</v>
      </c>
    </row>
    <row r="12" spans="1:8" x14ac:dyDescent="0.3">
      <c r="A12" s="1" t="s">
        <v>70</v>
      </c>
      <c r="B12" s="7">
        <v>266</v>
      </c>
      <c r="C12" s="7">
        <v>203</v>
      </c>
      <c r="D12" s="7">
        <v>211</v>
      </c>
      <c r="E12" s="7">
        <v>233</v>
      </c>
      <c r="F12" s="7">
        <v>194</v>
      </c>
      <c r="G12" s="7">
        <v>151</v>
      </c>
      <c r="H12" s="7">
        <v>193</v>
      </c>
    </row>
    <row r="13" spans="1:8" x14ac:dyDescent="0.3">
      <c r="A13" s="1" t="s">
        <v>71</v>
      </c>
      <c r="B13" s="7">
        <v>2</v>
      </c>
      <c r="C13" s="7">
        <v>1</v>
      </c>
      <c r="D13" s="7">
        <v>2</v>
      </c>
      <c r="E13" s="7">
        <v>0</v>
      </c>
      <c r="F13" s="7">
        <v>1</v>
      </c>
      <c r="G13" s="7">
        <v>1</v>
      </c>
      <c r="H13" s="7">
        <v>0</v>
      </c>
    </row>
    <row r="14" spans="1:8" x14ac:dyDescent="0.3">
      <c r="A14" s="1" t="s">
        <v>72</v>
      </c>
      <c r="B14" s="7">
        <v>0</v>
      </c>
      <c r="C14" s="7">
        <v>0</v>
      </c>
      <c r="D14" s="7">
        <v>0</v>
      </c>
      <c r="E14" s="7">
        <v>0</v>
      </c>
      <c r="F14" s="7">
        <v>0</v>
      </c>
      <c r="G14" s="7">
        <v>1</v>
      </c>
      <c r="H14" s="7">
        <v>3</v>
      </c>
    </row>
    <row r="15" spans="1:8" x14ac:dyDescent="0.3">
      <c r="A15" s="1" t="s">
        <v>73</v>
      </c>
      <c r="B15" s="7">
        <v>1179</v>
      </c>
      <c r="C15" s="7">
        <v>1288</v>
      </c>
      <c r="D15" s="7">
        <v>1496</v>
      </c>
      <c r="E15" s="7">
        <v>1786</v>
      </c>
      <c r="F15" s="7">
        <v>2053</v>
      </c>
      <c r="G15" s="7">
        <v>2144</v>
      </c>
      <c r="H15" s="7">
        <v>2153</v>
      </c>
    </row>
    <row r="16" spans="1:8" x14ac:dyDescent="0.3">
      <c r="A16" s="1" t="s">
        <v>74</v>
      </c>
      <c r="B16" s="7">
        <v>245</v>
      </c>
      <c r="C16" s="7">
        <v>235</v>
      </c>
      <c r="D16" s="7">
        <v>232</v>
      </c>
      <c r="E16" s="7">
        <v>232</v>
      </c>
      <c r="F16" s="7">
        <v>251</v>
      </c>
      <c r="G16" s="7">
        <v>255</v>
      </c>
      <c r="H16" s="7">
        <v>256</v>
      </c>
    </row>
    <row r="17" spans="1:8" x14ac:dyDescent="0.3">
      <c r="A17" s="1" t="s">
        <v>75</v>
      </c>
      <c r="B17" s="7">
        <v>77</v>
      </c>
      <c r="C17" s="7">
        <v>71</v>
      </c>
      <c r="D17" s="7">
        <v>68</v>
      </c>
      <c r="E17" s="7">
        <v>73</v>
      </c>
      <c r="F17" s="7">
        <v>77</v>
      </c>
      <c r="G17" s="7">
        <v>77</v>
      </c>
      <c r="H17" s="7">
        <v>70</v>
      </c>
    </row>
    <row r="18" spans="1:8" x14ac:dyDescent="0.3">
      <c r="A18" s="1" t="s">
        <v>76</v>
      </c>
      <c r="B18" s="7">
        <v>53</v>
      </c>
      <c r="C18" s="7">
        <v>43</v>
      </c>
      <c r="D18" s="7">
        <v>32</v>
      </c>
      <c r="E18" s="7">
        <v>24</v>
      </c>
      <c r="F18" s="7">
        <v>20</v>
      </c>
      <c r="G18" s="7">
        <v>17</v>
      </c>
      <c r="H18" s="7">
        <v>19</v>
      </c>
    </row>
    <row r="19" spans="1:8" x14ac:dyDescent="0.3">
      <c r="A19" s="1" t="s">
        <v>77</v>
      </c>
      <c r="B19" s="7">
        <v>181</v>
      </c>
      <c r="C19" s="7">
        <v>167</v>
      </c>
      <c r="D19" s="7">
        <v>187</v>
      </c>
      <c r="E19" s="7">
        <v>200</v>
      </c>
      <c r="F19" s="7">
        <v>237</v>
      </c>
      <c r="G19" s="7">
        <v>281</v>
      </c>
      <c r="H19" s="7">
        <v>300</v>
      </c>
    </row>
    <row r="20" spans="1:8" x14ac:dyDescent="0.3">
      <c r="A20" s="1" t="s">
        <v>78</v>
      </c>
      <c r="B20" s="7">
        <v>51</v>
      </c>
      <c r="C20" s="7">
        <v>55</v>
      </c>
      <c r="D20" s="7">
        <v>53</v>
      </c>
      <c r="E20" s="7">
        <v>57</v>
      </c>
      <c r="F20" s="7">
        <v>59</v>
      </c>
      <c r="G20" s="7">
        <v>57</v>
      </c>
      <c r="H20" s="7">
        <v>59</v>
      </c>
    </row>
    <row r="21" spans="1:8" x14ac:dyDescent="0.3">
      <c r="A21" s="1" t="s">
        <v>79</v>
      </c>
      <c r="B21" s="7">
        <v>2</v>
      </c>
      <c r="C21" s="7">
        <v>1</v>
      </c>
      <c r="D21" s="7">
        <v>1</v>
      </c>
      <c r="E21" s="7">
        <v>0</v>
      </c>
      <c r="F21" s="7">
        <v>0</v>
      </c>
      <c r="G21" s="7">
        <v>0</v>
      </c>
      <c r="H21" s="7">
        <v>0</v>
      </c>
    </row>
    <row r="22" spans="1:8" x14ac:dyDescent="0.3">
      <c r="A22" s="1" t="s">
        <v>80</v>
      </c>
      <c r="B22" s="7">
        <v>18</v>
      </c>
      <c r="C22" s="7">
        <v>0</v>
      </c>
      <c r="D22" s="7">
        <v>9</v>
      </c>
      <c r="E22" s="7">
        <v>8</v>
      </c>
      <c r="F22" s="7">
        <v>7</v>
      </c>
      <c r="G22" s="7">
        <v>21</v>
      </c>
      <c r="H22" s="7">
        <v>22</v>
      </c>
    </row>
    <row r="23" spans="1:8" x14ac:dyDescent="0.3">
      <c r="A23" s="1" t="s">
        <v>81</v>
      </c>
      <c r="B23" s="7">
        <v>4814</v>
      </c>
      <c r="C23" s="7">
        <v>4435</v>
      </c>
      <c r="D23" s="7">
        <v>4970</v>
      </c>
      <c r="E23" s="7">
        <v>5488</v>
      </c>
      <c r="F23" s="7">
        <v>5886</v>
      </c>
      <c r="G23" s="7">
        <v>5743</v>
      </c>
      <c r="H23" s="7">
        <v>5492</v>
      </c>
    </row>
    <row r="24" spans="1:8" ht="28.8" x14ac:dyDescent="0.3">
      <c r="A24" s="1" t="s">
        <v>64</v>
      </c>
      <c r="B24" s="6" t="s">
        <v>55</v>
      </c>
      <c r="C24" s="6" t="s">
        <v>56</v>
      </c>
      <c r="D24" s="6" t="s">
        <v>57</v>
      </c>
      <c r="E24" s="6" t="s">
        <v>58</v>
      </c>
      <c r="F24" s="6" t="s">
        <v>59</v>
      </c>
      <c r="G24" s="6" t="s">
        <v>60</v>
      </c>
      <c r="H24" s="6" t="s">
        <v>61</v>
      </c>
    </row>
    <row r="25" spans="1:8" x14ac:dyDescent="0.3">
      <c r="A25" s="1" t="s">
        <v>65</v>
      </c>
      <c r="B25" s="8">
        <v>0.104902368093062</v>
      </c>
      <c r="C25" s="8">
        <v>9.0868094701240104E-2</v>
      </c>
      <c r="D25" s="8">
        <v>8.8128772635814895E-2</v>
      </c>
      <c r="E25" s="8">
        <v>9.2018950437317795E-2</v>
      </c>
      <c r="F25" s="8">
        <v>9.5141012572205197E-2</v>
      </c>
      <c r="G25" s="8">
        <v>9.5246386905798397E-2</v>
      </c>
      <c r="H25" s="8">
        <v>9.3772760378732695E-2</v>
      </c>
    </row>
    <row r="26" spans="1:8" x14ac:dyDescent="0.3">
      <c r="A26" s="1" t="s">
        <v>66</v>
      </c>
      <c r="B26" s="8">
        <v>0.116327378479435</v>
      </c>
      <c r="C26" s="8">
        <v>0.101240135287486</v>
      </c>
      <c r="D26" s="8">
        <v>8.2092555331991904E-2</v>
      </c>
      <c r="E26" s="8">
        <v>7.3068513119533496E-2</v>
      </c>
      <c r="F26" s="8">
        <v>8.7155963302752298E-2</v>
      </c>
      <c r="G26" s="8">
        <v>8.2535260316907499E-2</v>
      </c>
      <c r="H26" s="8">
        <v>6.7916970138383104E-2</v>
      </c>
    </row>
    <row r="27" spans="1:8" x14ac:dyDescent="0.3">
      <c r="A27" s="1" t="s">
        <v>67</v>
      </c>
      <c r="B27" s="8">
        <v>8.1013710012463706E-3</v>
      </c>
      <c r="C27" s="8">
        <v>9.4701240135287492E-3</v>
      </c>
      <c r="D27" s="8">
        <v>1.3078470824949701E-2</v>
      </c>
      <c r="E27" s="8">
        <v>1.25728862973761E-2</v>
      </c>
      <c r="F27" s="8">
        <v>1.12130479102956E-2</v>
      </c>
      <c r="G27" s="8">
        <v>1.1318126414765799E-2</v>
      </c>
      <c r="H27" s="8">
        <v>1.1471230881281901E-2</v>
      </c>
    </row>
    <row r="28" spans="1:8" x14ac:dyDescent="0.3">
      <c r="A28" s="1" t="s">
        <v>68</v>
      </c>
      <c r="B28" s="8">
        <v>3.3236393851267098E-3</v>
      </c>
      <c r="C28" s="8">
        <v>1.3528748590755401E-3</v>
      </c>
      <c r="D28" s="8">
        <v>6.0362173038229397E-4</v>
      </c>
      <c r="E28" s="8">
        <v>1.0932944606414001E-3</v>
      </c>
      <c r="F28" s="8">
        <v>3.73768263676521E-3</v>
      </c>
      <c r="G28" s="8">
        <v>3.4825004353125498E-3</v>
      </c>
      <c r="H28" s="8">
        <v>3.6416605972323401E-3</v>
      </c>
    </row>
    <row r="29" spans="1:8" x14ac:dyDescent="0.3">
      <c r="A29" s="1" t="s">
        <v>69</v>
      </c>
      <c r="B29" s="8">
        <v>0.33651848774408</v>
      </c>
      <c r="C29" s="8">
        <v>0.33167981961668502</v>
      </c>
      <c r="D29" s="8">
        <v>0.35513078470824899</v>
      </c>
      <c r="E29" s="8">
        <v>0.34511661807580202</v>
      </c>
      <c r="F29" s="8">
        <v>0.31022765885151199</v>
      </c>
      <c r="G29" s="8">
        <v>0.284172035521504</v>
      </c>
      <c r="H29" s="8">
        <v>0.26329206117989801</v>
      </c>
    </row>
    <row r="30" spans="1:8" x14ac:dyDescent="0.3">
      <c r="A30" s="1" t="s">
        <v>70</v>
      </c>
      <c r="B30" s="8">
        <v>5.5255504777731598E-2</v>
      </c>
      <c r="C30" s="8">
        <v>4.5772266065388999E-2</v>
      </c>
      <c r="D30" s="8">
        <v>4.2454728370221302E-2</v>
      </c>
      <c r="E30" s="8">
        <v>4.2456268221574299E-2</v>
      </c>
      <c r="F30" s="8">
        <v>3.2959565069656797E-2</v>
      </c>
      <c r="G30" s="8">
        <v>2.6292878286609801E-2</v>
      </c>
      <c r="H30" s="8">
        <v>3.5142024763292097E-2</v>
      </c>
    </row>
    <row r="31" spans="1:8" x14ac:dyDescent="0.3">
      <c r="A31" s="1" t="s">
        <v>71</v>
      </c>
      <c r="B31" s="8">
        <v>4.15454923140839E-4</v>
      </c>
      <c r="C31" s="8">
        <v>2.25479143179256E-4</v>
      </c>
      <c r="D31" s="8">
        <v>4.02414486921529E-4</v>
      </c>
      <c r="E31" s="8">
        <v>0</v>
      </c>
      <c r="F31" s="8">
        <v>1.6989466530750901E-4</v>
      </c>
      <c r="G31" s="8">
        <v>1.74125021765628E-4</v>
      </c>
      <c r="H31" s="8">
        <v>0</v>
      </c>
    </row>
    <row r="32" spans="1:8" x14ac:dyDescent="0.3">
      <c r="A32" s="1" t="s">
        <v>72</v>
      </c>
      <c r="B32" s="8">
        <v>0</v>
      </c>
      <c r="C32" s="8">
        <v>0</v>
      </c>
      <c r="D32" s="8">
        <v>0</v>
      </c>
      <c r="E32" s="8">
        <v>0</v>
      </c>
      <c r="F32" s="8">
        <v>0</v>
      </c>
      <c r="G32" s="8">
        <v>1.74125021765628E-4</v>
      </c>
      <c r="H32" s="8">
        <v>5.4624908958485099E-4</v>
      </c>
    </row>
    <row r="33" spans="1:8" x14ac:dyDescent="0.3">
      <c r="A33" s="1" t="s">
        <v>73</v>
      </c>
      <c r="B33" s="8">
        <v>0.24491067719152501</v>
      </c>
      <c r="C33" s="8">
        <v>0.29041713641488198</v>
      </c>
      <c r="D33" s="8">
        <v>0.30100603621730398</v>
      </c>
      <c r="E33" s="8">
        <v>0.325437317784257</v>
      </c>
      <c r="F33" s="8">
        <v>0.34879374787631701</v>
      </c>
      <c r="G33" s="8">
        <v>0.373324046665506</v>
      </c>
      <c r="H33" s="8">
        <v>0.39202476329206098</v>
      </c>
    </row>
    <row r="34" spans="1:8" x14ac:dyDescent="0.3">
      <c r="A34" s="1" t="s">
        <v>74</v>
      </c>
      <c r="B34" s="8">
        <v>5.0893228084752801E-2</v>
      </c>
      <c r="C34" s="8">
        <v>5.29875986471251E-2</v>
      </c>
      <c r="D34" s="8">
        <v>4.6680080482897401E-2</v>
      </c>
      <c r="E34" s="8">
        <v>4.2274052478134101E-2</v>
      </c>
      <c r="F34" s="8">
        <v>4.2643560992184797E-2</v>
      </c>
      <c r="G34" s="8">
        <v>4.4401880550235098E-2</v>
      </c>
      <c r="H34" s="8">
        <v>4.66132556445739E-2</v>
      </c>
    </row>
    <row r="35" spans="1:8" x14ac:dyDescent="0.3">
      <c r="A35" s="1" t="s">
        <v>75</v>
      </c>
      <c r="B35" s="8">
        <v>1.5995014540922298E-2</v>
      </c>
      <c r="C35" s="8">
        <v>1.6009019165727199E-2</v>
      </c>
      <c r="D35" s="8">
        <v>1.3682092555332001E-2</v>
      </c>
      <c r="E35" s="8">
        <v>1.3301749271137E-2</v>
      </c>
      <c r="F35" s="8">
        <v>1.3081889228678201E-2</v>
      </c>
      <c r="G35" s="8">
        <v>1.3407626675953299E-2</v>
      </c>
      <c r="H35" s="8">
        <v>1.27458120903132E-2</v>
      </c>
    </row>
    <row r="36" spans="1:8" x14ac:dyDescent="0.3">
      <c r="A36" s="1" t="s">
        <v>76</v>
      </c>
      <c r="B36" s="8">
        <v>1.10095554632322E-2</v>
      </c>
      <c r="C36" s="8">
        <v>9.6956031567079996E-3</v>
      </c>
      <c r="D36" s="8">
        <v>6.4386317907444701E-3</v>
      </c>
      <c r="E36" s="8">
        <v>4.3731778425656004E-3</v>
      </c>
      <c r="F36" s="8">
        <v>3.3978933061501902E-3</v>
      </c>
      <c r="G36" s="8">
        <v>2.9601253700156701E-3</v>
      </c>
      <c r="H36" s="8">
        <v>3.45957756737072E-3</v>
      </c>
    </row>
    <row r="37" spans="1:8" x14ac:dyDescent="0.3">
      <c r="A37" s="1" t="s">
        <v>77</v>
      </c>
      <c r="B37" s="8">
        <v>3.7598670544246003E-2</v>
      </c>
      <c r="C37" s="8">
        <v>3.7655016910935701E-2</v>
      </c>
      <c r="D37" s="8">
        <v>3.7625754527162998E-2</v>
      </c>
      <c r="E37" s="8">
        <v>3.64431486880466E-2</v>
      </c>
      <c r="F37" s="8">
        <v>4.0265035677879701E-2</v>
      </c>
      <c r="G37" s="8">
        <v>4.8929131116141403E-2</v>
      </c>
      <c r="H37" s="8">
        <v>5.4624908958485097E-2</v>
      </c>
    </row>
    <row r="38" spans="1:8" x14ac:dyDescent="0.3">
      <c r="A38" s="1" t="s">
        <v>78</v>
      </c>
      <c r="B38" s="8">
        <v>1.0594100540091401E-2</v>
      </c>
      <c r="C38" s="8">
        <v>1.2401352874859099E-2</v>
      </c>
      <c r="D38" s="8">
        <v>1.06639839034205E-2</v>
      </c>
      <c r="E38" s="8">
        <v>1.03862973760933E-2</v>
      </c>
      <c r="F38" s="8">
        <v>1.0023785253143101E-2</v>
      </c>
      <c r="G38" s="8">
        <v>9.9251262406407793E-3</v>
      </c>
      <c r="H38" s="8">
        <v>1.0742898761835399E-2</v>
      </c>
    </row>
    <row r="39" spans="1:8" x14ac:dyDescent="0.3">
      <c r="A39" s="1" t="s">
        <v>79</v>
      </c>
      <c r="B39" s="8">
        <v>4.15454923140839E-4</v>
      </c>
      <c r="C39" s="8">
        <v>2.25479143179256E-4</v>
      </c>
      <c r="D39" s="8">
        <v>2.0120724346076499E-4</v>
      </c>
      <c r="E39" s="8">
        <v>0</v>
      </c>
      <c r="F39" s="8">
        <v>0</v>
      </c>
      <c r="G39" s="8">
        <v>0</v>
      </c>
      <c r="H39" s="8">
        <v>0</v>
      </c>
    </row>
    <row r="40" spans="1:8" x14ac:dyDescent="0.3">
      <c r="A40" s="1" t="s">
        <v>80</v>
      </c>
      <c r="B40" s="8">
        <v>3.73909430826755E-3</v>
      </c>
      <c r="C40" s="8">
        <v>0</v>
      </c>
      <c r="D40" s="8">
        <v>1.8108651911468801E-3</v>
      </c>
      <c r="E40" s="8">
        <v>1.45772594752187E-3</v>
      </c>
      <c r="F40" s="8">
        <v>1.1892626571525699E-3</v>
      </c>
      <c r="G40" s="8">
        <v>3.6566254570781801E-3</v>
      </c>
      <c r="H40" s="8">
        <v>4.0058266569555703E-3</v>
      </c>
    </row>
    <row r="41" spans="1:8" x14ac:dyDescent="0.3">
      <c r="A41" s="1" t="s">
        <v>81</v>
      </c>
      <c r="B41" s="8">
        <v>1</v>
      </c>
      <c r="C41" s="8">
        <v>1</v>
      </c>
      <c r="D41" s="8">
        <v>1</v>
      </c>
      <c r="E41" s="8">
        <v>1</v>
      </c>
      <c r="F41" s="8">
        <v>1</v>
      </c>
      <c r="G41" s="8">
        <v>1</v>
      </c>
      <c r="H41" s="8">
        <v>1</v>
      </c>
    </row>
  </sheetData>
  <pageMargins left="0.7" right="0.7" top="0.75" bottom="0.75" header="0.3" footer="0.3"/>
  <pageSetup paperSize="9" orientation="portrait" horizontalDpi="300" verticalDpi="300"/>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5"/>
  <sheetViews>
    <sheetView workbookViewId="0"/>
  </sheetViews>
  <sheetFormatPr defaultColWidth="11.5546875" defaultRowHeight="14.4" x14ac:dyDescent="0.3"/>
  <cols>
    <col min="1" max="1" width="30.6640625" customWidth="1"/>
    <col min="2" max="2" width="12.6640625" customWidth="1"/>
  </cols>
  <sheetData>
    <row r="1" spans="1:2" ht="15.6" x14ac:dyDescent="0.3">
      <c r="A1" s="5" t="s">
        <v>82</v>
      </c>
    </row>
    <row r="2" spans="1:2" x14ac:dyDescent="0.3">
      <c r="A2" t="s">
        <v>50</v>
      </c>
    </row>
    <row r="3" spans="1:2" x14ac:dyDescent="0.3">
      <c r="A3" t="s">
        <v>63</v>
      </c>
    </row>
    <row r="4" spans="1:2" x14ac:dyDescent="0.3">
      <c r="A4" t="s">
        <v>51</v>
      </c>
    </row>
    <row r="5" spans="1:2" x14ac:dyDescent="0.3">
      <c r="A5" s="3" t="str">
        <f>HYPERLINK("#'Table_of_contents'!A7", "Return to table of contents")</f>
        <v>Return to table of contents</v>
      </c>
    </row>
    <row r="6" spans="1:2" ht="28.8" x14ac:dyDescent="0.3">
      <c r="A6" s="1" t="s">
        <v>83</v>
      </c>
      <c r="B6" s="6" t="s">
        <v>61</v>
      </c>
    </row>
    <row r="7" spans="1:2" x14ac:dyDescent="0.3">
      <c r="A7" s="1" t="s">
        <v>84</v>
      </c>
      <c r="B7" s="7">
        <v>194</v>
      </c>
    </row>
    <row r="8" spans="1:2" x14ac:dyDescent="0.3">
      <c r="A8" s="1" t="s">
        <v>85</v>
      </c>
      <c r="B8" s="7">
        <v>396</v>
      </c>
    </row>
    <row r="9" spans="1:2" x14ac:dyDescent="0.3">
      <c r="A9" s="1" t="s">
        <v>86</v>
      </c>
      <c r="B9" s="7">
        <v>769</v>
      </c>
    </row>
    <row r="10" spans="1:2" x14ac:dyDescent="0.3">
      <c r="A10" s="1" t="s">
        <v>87</v>
      </c>
      <c r="B10" s="7">
        <v>62</v>
      </c>
    </row>
    <row r="11" spans="1:2" x14ac:dyDescent="0.3">
      <c r="A11" s="1" t="s">
        <v>88</v>
      </c>
      <c r="B11" s="7">
        <v>212</v>
      </c>
    </row>
    <row r="12" spans="1:2" x14ac:dyDescent="0.3">
      <c r="A12" s="1" t="s">
        <v>89</v>
      </c>
      <c r="B12" s="7">
        <v>322</v>
      </c>
    </row>
    <row r="13" spans="1:2" x14ac:dyDescent="0.3">
      <c r="A13" s="1" t="s">
        <v>90</v>
      </c>
      <c r="B13" s="7">
        <v>90</v>
      </c>
    </row>
    <row r="14" spans="1:2" x14ac:dyDescent="0.3">
      <c r="A14" s="1" t="s">
        <v>91</v>
      </c>
      <c r="B14" s="7">
        <v>143</v>
      </c>
    </row>
    <row r="15" spans="1:2" x14ac:dyDescent="0.3">
      <c r="A15" s="1" t="s">
        <v>92</v>
      </c>
      <c r="B15" s="7">
        <v>188</v>
      </c>
    </row>
    <row r="16" spans="1:2" x14ac:dyDescent="0.3">
      <c r="A16" s="1" t="s">
        <v>93</v>
      </c>
      <c r="B16" s="7">
        <v>204</v>
      </c>
    </row>
    <row r="17" spans="1:2" x14ac:dyDescent="0.3">
      <c r="A17" s="1" t="s">
        <v>94</v>
      </c>
      <c r="B17" s="7">
        <v>824</v>
      </c>
    </row>
    <row r="18" spans="1:2" x14ac:dyDescent="0.3">
      <c r="A18" s="1" t="s">
        <v>95</v>
      </c>
      <c r="B18" s="7">
        <v>350</v>
      </c>
    </row>
    <row r="19" spans="1:2" x14ac:dyDescent="0.3">
      <c r="A19" s="1" t="s">
        <v>96</v>
      </c>
      <c r="B19" s="7">
        <v>1738</v>
      </c>
    </row>
    <row r="20" spans="1:2" x14ac:dyDescent="0.3">
      <c r="A20" s="1" t="s">
        <v>81</v>
      </c>
      <c r="B20" s="7">
        <v>5492</v>
      </c>
    </row>
    <row r="21" spans="1:2" ht="28.8" x14ac:dyDescent="0.3">
      <c r="A21" s="1" t="s">
        <v>83</v>
      </c>
      <c r="B21" s="6" t="s">
        <v>61</v>
      </c>
    </row>
    <row r="22" spans="1:2" x14ac:dyDescent="0.3">
      <c r="A22" s="1" t="s">
        <v>84</v>
      </c>
      <c r="B22" s="8">
        <v>3.5324107793153703E-2</v>
      </c>
    </row>
    <row r="23" spans="1:2" x14ac:dyDescent="0.3">
      <c r="A23" s="1" t="s">
        <v>85</v>
      </c>
      <c r="B23" s="8">
        <v>7.2104879825200294E-2</v>
      </c>
    </row>
    <row r="24" spans="1:2" x14ac:dyDescent="0.3">
      <c r="A24" s="1" t="s">
        <v>86</v>
      </c>
      <c r="B24" s="8">
        <v>0.14002184996358299</v>
      </c>
    </row>
    <row r="25" spans="1:2" x14ac:dyDescent="0.3">
      <c r="A25" s="1" t="s">
        <v>87</v>
      </c>
      <c r="B25" s="8">
        <v>1.1289147851420199E-2</v>
      </c>
    </row>
    <row r="26" spans="1:2" x14ac:dyDescent="0.3">
      <c r="A26" s="1" t="s">
        <v>88</v>
      </c>
      <c r="B26" s="8">
        <v>3.8601602330662801E-2</v>
      </c>
    </row>
    <row r="27" spans="1:2" x14ac:dyDescent="0.3">
      <c r="A27" s="1" t="s">
        <v>89</v>
      </c>
      <c r="B27" s="8">
        <v>5.8630735615440598E-2</v>
      </c>
    </row>
    <row r="28" spans="1:2" x14ac:dyDescent="0.3">
      <c r="A28" s="1" t="s">
        <v>90</v>
      </c>
      <c r="B28" s="8">
        <v>1.63874726875455E-2</v>
      </c>
    </row>
    <row r="29" spans="1:2" x14ac:dyDescent="0.3">
      <c r="A29" s="1" t="s">
        <v>91</v>
      </c>
      <c r="B29" s="8">
        <v>2.60378732702112E-2</v>
      </c>
    </row>
    <row r="30" spans="1:2" x14ac:dyDescent="0.3">
      <c r="A30" s="1" t="s">
        <v>92</v>
      </c>
      <c r="B30" s="8">
        <v>3.4231609613983999E-2</v>
      </c>
    </row>
    <row r="31" spans="1:2" x14ac:dyDescent="0.3">
      <c r="A31" s="1" t="s">
        <v>93</v>
      </c>
      <c r="B31" s="8">
        <v>3.7144938091769802E-2</v>
      </c>
    </row>
    <row r="32" spans="1:2" x14ac:dyDescent="0.3">
      <c r="A32" s="1" t="s">
        <v>94</v>
      </c>
      <c r="B32" s="8">
        <v>0.150036416605972</v>
      </c>
    </row>
    <row r="33" spans="1:2" x14ac:dyDescent="0.3">
      <c r="A33" s="1" t="s">
        <v>95</v>
      </c>
      <c r="B33" s="8">
        <v>6.37290604515659E-2</v>
      </c>
    </row>
    <row r="34" spans="1:2" x14ac:dyDescent="0.3">
      <c r="A34" s="1" t="s">
        <v>96</v>
      </c>
      <c r="B34" s="8">
        <v>0.31646030589948998</v>
      </c>
    </row>
    <row r="35" spans="1:2" x14ac:dyDescent="0.3">
      <c r="A35" s="1" t="s">
        <v>81</v>
      </c>
      <c r="B35" s="8">
        <v>1</v>
      </c>
    </row>
  </sheetData>
  <pageMargins left="0.7" right="0.7" top="0.75" bottom="0.75" header="0.3" footer="0.3"/>
  <pageSetup paperSize="9" orientation="portrait" horizontalDpi="300" verticalDpi="300"/>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workbookViewId="0"/>
  </sheetViews>
  <sheetFormatPr defaultColWidth="11.5546875" defaultRowHeight="14.4" x14ac:dyDescent="0.3"/>
  <cols>
    <col min="1" max="1" width="16.6640625" customWidth="1"/>
    <col min="2" max="4" width="12.6640625" customWidth="1"/>
  </cols>
  <sheetData>
    <row r="1" spans="1:4" ht="15.6" x14ac:dyDescent="0.3">
      <c r="A1" s="5" t="s">
        <v>97</v>
      </c>
    </row>
    <row r="2" spans="1:4" x14ac:dyDescent="0.3">
      <c r="A2" t="s">
        <v>50</v>
      </c>
    </row>
    <row r="3" spans="1:4" x14ac:dyDescent="0.3">
      <c r="A3" t="s">
        <v>63</v>
      </c>
    </row>
    <row r="4" spans="1:4" x14ac:dyDescent="0.3">
      <c r="A4" t="s">
        <v>51</v>
      </c>
    </row>
    <row r="5" spans="1:4" x14ac:dyDescent="0.3">
      <c r="A5" s="3" t="str">
        <f>HYPERLINK("#'Table_of_contents'!A8", "Return to table of contents")</f>
        <v>Return to table of contents</v>
      </c>
    </row>
    <row r="6" spans="1:4" ht="28.8" x14ac:dyDescent="0.3">
      <c r="A6" s="1" t="s">
        <v>52</v>
      </c>
      <c r="B6" s="6" t="s">
        <v>98</v>
      </c>
      <c r="C6" s="6" t="s">
        <v>99</v>
      </c>
      <c r="D6" s="6" t="s">
        <v>54</v>
      </c>
    </row>
    <row r="7" spans="1:4" x14ac:dyDescent="0.3">
      <c r="A7" s="1" t="s">
        <v>55</v>
      </c>
      <c r="B7" s="7">
        <v>3768</v>
      </c>
      <c r="C7" s="7">
        <v>448</v>
      </c>
      <c r="D7" s="7">
        <v>4216</v>
      </c>
    </row>
    <row r="8" spans="1:4" x14ac:dyDescent="0.3">
      <c r="A8" s="1" t="s">
        <v>56</v>
      </c>
      <c r="B8" s="7">
        <v>3351</v>
      </c>
      <c r="C8" s="7">
        <v>389</v>
      </c>
      <c r="D8" s="7">
        <v>3740</v>
      </c>
    </row>
    <row r="9" spans="1:4" x14ac:dyDescent="0.3">
      <c r="A9" s="1" t="s">
        <v>57</v>
      </c>
      <c r="B9" s="7">
        <v>3496</v>
      </c>
      <c r="C9" s="7">
        <v>451</v>
      </c>
      <c r="D9" s="7">
        <v>3947</v>
      </c>
    </row>
    <row r="10" spans="1:4" x14ac:dyDescent="0.3">
      <c r="A10" s="1" t="s">
        <v>58</v>
      </c>
      <c r="B10" s="7">
        <v>3648</v>
      </c>
      <c r="C10" s="7">
        <v>460</v>
      </c>
      <c r="D10" s="7">
        <v>4108</v>
      </c>
    </row>
    <row r="11" spans="1:4" x14ac:dyDescent="0.3">
      <c r="A11" s="1" t="s">
        <v>59</v>
      </c>
      <c r="B11" s="7">
        <v>3794</v>
      </c>
      <c r="C11" s="7">
        <v>464</v>
      </c>
      <c r="D11" s="7">
        <v>4258</v>
      </c>
    </row>
    <row r="12" spans="1:4" x14ac:dyDescent="0.3">
      <c r="A12" s="1" t="s">
        <v>60</v>
      </c>
      <c r="B12" s="7">
        <v>3692</v>
      </c>
      <c r="C12" s="7">
        <v>415</v>
      </c>
      <c r="D12" s="7">
        <v>4107</v>
      </c>
    </row>
    <row r="13" spans="1:4" x14ac:dyDescent="0.3">
      <c r="A13" s="1" t="s">
        <v>61</v>
      </c>
      <c r="B13" s="7">
        <v>3569</v>
      </c>
      <c r="C13" s="7">
        <v>384</v>
      </c>
      <c r="D13" s="7">
        <v>3953</v>
      </c>
    </row>
    <row r="14" spans="1:4" ht="28.8" x14ac:dyDescent="0.3">
      <c r="A14" s="1" t="s">
        <v>52</v>
      </c>
      <c r="B14" s="6" t="s">
        <v>98</v>
      </c>
      <c r="C14" s="6" t="s">
        <v>99</v>
      </c>
      <c r="D14" s="6" t="s">
        <v>54</v>
      </c>
    </row>
    <row r="15" spans="1:4" x14ac:dyDescent="0.3">
      <c r="A15" s="1" t="s">
        <v>55</v>
      </c>
      <c r="B15" s="8">
        <v>0.89373814041745703</v>
      </c>
      <c r="C15" s="8">
        <v>0.106261859582543</v>
      </c>
      <c r="D15" s="8">
        <v>1</v>
      </c>
    </row>
    <row r="16" spans="1:4" x14ac:dyDescent="0.3">
      <c r="A16" s="1" t="s">
        <v>56</v>
      </c>
      <c r="B16" s="8">
        <v>0.89598930481283401</v>
      </c>
      <c r="C16" s="8">
        <v>0.10401069518716601</v>
      </c>
      <c r="D16" s="8">
        <v>1</v>
      </c>
    </row>
    <row r="17" spans="1:4" x14ac:dyDescent="0.3">
      <c r="A17" s="1" t="s">
        <v>57</v>
      </c>
      <c r="B17" s="8">
        <v>0.88573600202685598</v>
      </c>
      <c r="C17" s="8">
        <v>0.114263997973144</v>
      </c>
      <c r="D17" s="8">
        <v>1</v>
      </c>
    </row>
    <row r="18" spans="1:4" x14ac:dyDescent="0.3">
      <c r="A18" s="1" t="s">
        <v>58</v>
      </c>
      <c r="B18" s="8">
        <v>0.88802336903602697</v>
      </c>
      <c r="C18" s="8">
        <v>0.11197663096397301</v>
      </c>
      <c r="D18" s="8">
        <v>1</v>
      </c>
    </row>
    <row r="19" spans="1:4" x14ac:dyDescent="0.3">
      <c r="A19" s="1" t="s">
        <v>59</v>
      </c>
      <c r="B19" s="8">
        <v>0.89102865194927205</v>
      </c>
      <c r="C19" s="8">
        <v>0.108971348050728</v>
      </c>
      <c r="D19" s="8">
        <v>1</v>
      </c>
    </row>
    <row r="20" spans="1:4" x14ac:dyDescent="0.3">
      <c r="A20" s="1" t="s">
        <v>60</v>
      </c>
      <c r="B20" s="8">
        <v>0.89900000000000002</v>
      </c>
      <c r="C20" s="8">
        <v>0.10100000000000001</v>
      </c>
      <c r="D20" s="8">
        <v>1</v>
      </c>
    </row>
    <row r="21" spans="1:4" x14ac:dyDescent="0.3">
      <c r="A21" s="1" t="s">
        <v>61</v>
      </c>
      <c r="B21" s="8">
        <v>0.90300000000000002</v>
      </c>
      <c r="C21" s="8">
        <v>9.7000000000000003E-2</v>
      </c>
      <c r="D21" s="8">
        <v>1</v>
      </c>
    </row>
  </sheetData>
  <pageMargins left="0.7" right="0.7" top="0.75" bottom="0.75" header="0.3" footer="0.3"/>
  <pageSetup paperSize="9" orientation="portrait" horizontalDpi="300" verticalDpi="300"/>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1"/>
  <sheetViews>
    <sheetView workbookViewId="0"/>
  </sheetViews>
  <sheetFormatPr defaultColWidth="11.5546875" defaultRowHeight="14.4" x14ac:dyDescent="0.3"/>
  <cols>
    <col min="1" max="1" width="16.6640625" customWidth="1"/>
    <col min="2" max="8" width="12.6640625" customWidth="1"/>
  </cols>
  <sheetData>
    <row r="1" spans="1:8" ht="15.6" x14ac:dyDescent="0.3">
      <c r="A1" s="5" t="s">
        <v>100</v>
      </c>
    </row>
    <row r="2" spans="1:8" x14ac:dyDescent="0.3">
      <c r="A2" t="s">
        <v>50</v>
      </c>
    </row>
    <row r="3" spans="1:8" x14ac:dyDescent="0.3">
      <c r="A3" t="s">
        <v>63</v>
      </c>
    </row>
    <row r="4" spans="1:8" x14ac:dyDescent="0.3">
      <c r="A4" t="s">
        <v>51</v>
      </c>
    </row>
    <row r="5" spans="1:8" x14ac:dyDescent="0.3">
      <c r="A5" s="3" t="str">
        <f>HYPERLINK("#'Table_of_contents'!A9", "Return to table of contents")</f>
        <v>Return to table of contents</v>
      </c>
    </row>
    <row r="6" spans="1:8" ht="28.8" x14ac:dyDescent="0.3">
      <c r="A6" s="1" t="s">
        <v>52</v>
      </c>
      <c r="B6" s="6" t="s">
        <v>101</v>
      </c>
      <c r="C6" s="6" t="s">
        <v>102</v>
      </c>
      <c r="D6" s="6" t="s">
        <v>103</v>
      </c>
      <c r="E6" s="6" t="s">
        <v>104</v>
      </c>
      <c r="F6" s="6" t="s">
        <v>105</v>
      </c>
      <c r="G6" s="6" t="s">
        <v>106</v>
      </c>
      <c r="H6" s="6" t="s">
        <v>54</v>
      </c>
    </row>
    <row r="7" spans="1:8" x14ac:dyDescent="0.3">
      <c r="A7" s="1" t="s">
        <v>55</v>
      </c>
      <c r="B7" s="7">
        <v>123</v>
      </c>
      <c r="C7" s="7">
        <v>1453</v>
      </c>
      <c r="D7" s="7">
        <v>1330</v>
      </c>
      <c r="E7" s="7">
        <v>718</v>
      </c>
      <c r="F7" s="7">
        <v>391</v>
      </c>
      <c r="G7" s="7">
        <v>201</v>
      </c>
      <c r="H7" s="7">
        <v>4216</v>
      </c>
    </row>
    <row r="8" spans="1:8" x14ac:dyDescent="0.3">
      <c r="A8" s="1" t="s">
        <v>56</v>
      </c>
      <c r="B8" s="7">
        <v>105</v>
      </c>
      <c r="C8" s="7">
        <v>1215</v>
      </c>
      <c r="D8" s="7">
        <v>1194</v>
      </c>
      <c r="E8" s="7">
        <v>699</v>
      </c>
      <c r="F8" s="7">
        <v>339</v>
      </c>
      <c r="G8" s="7">
        <v>188</v>
      </c>
      <c r="H8" s="7">
        <v>3740</v>
      </c>
    </row>
    <row r="9" spans="1:8" x14ac:dyDescent="0.3">
      <c r="A9" s="1" t="s">
        <v>57</v>
      </c>
      <c r="B9" s="7">
        <v>81</v>
      </c>
      <c r="C9" s="7">
        <v>1221</v>
      </c>
      <c r="D9" s="7">
        <v>1335</v>
      </c>
      <c r="E9" s="7">
        <v>707</v>
      </c>
      <c r="F9" s="7">
        <v>387</v>
      </c>
      <c r="G9" s="7">
        <v>216</v>
      </c>
      <c r="H9" s="7">
        <v>3947</v>
      </c>
    </row>
    <row r="10" spans="1:8" x14ac:dyDescent="0.3">
      <c r="A10" s="1" t="s">
        <v>58</v>
      </c>
      <c r="B10" s="7">
        <v>86</v>
      </c>
      <c r="C10" s="7">
        <v>1147</v>
      </c>
      <c r="D10" s="7">
        <v>1421</v>
      </c>
      <c r="E10" s="7">
        <v>767</v>
      </c>
      <c r="F10" s="7">
        <v>438</v>
      </c>
      <c r="G10" s="7">
        <v>249</v>
      </c>
      <c r="H10" s="7">
        <v>4108</v>
      </c>
    </row>
    <row r="11" spans="1:8" x14ac:dyDescent="0.3">
      <c r="A11" s="1" t="s">
        <v>59</v>
      </c>
      <c r="B11" s="7">
        <v>68</v>
      </c>
      <c r="C11" s="7">
        <v>1151</v>
      </c>
      <c r="D11" s="7">
        <v>1518</v>
      </c>
      <c r="E11" s="7">
        <v>801</v>
      </c>
      <c r="F11" s="7">
        <v>465</v>
      </c>
      <c r="G11" s="7">
        <v>255</v>
      </c>
      <c r="H11" s="7">
        <v>4258</v>
      </c>
    </row>
    <row r="12" spans="1:8" x14ac:dyDescent="0.3">
      <c r="A12" s="1" t="s">
        <v>60</v>
      </c>
      <c r="B12" s="7">
        <v>51</v>
      </c>
      <c r="C12" s="7">
        <v>1079</v>
      </c>
      <c r="D12" s="7">
        <v>1453</v>
      </c>
      <c r="E12" s="7">
        <v>847</v>
      </c>
      <c r="F12" s="7">
        <v>420</v>
      </c>
      <c r="G12" s="7">
        <v>257</v>
      </c>
      <c r="H12" s="7">
        <v>4107</v>
      </c>
    </row>
    <row r="13" spans="1:8" x14ac:dyDescent="0.3">
      <c r="A13" s="1" t="s">
        <v>61</v>
      </c>
      <c r="B13" s="7">
        <v>47</v>
      </c>
      <c r="C13" s="7">
        <v>910</v>
      </c>
      <c r="D13" s="7">
        <v>1413</v>
      </c>
      <c r="E13" s="7">
        <v>878</v>
      </c>
      <c r="F13" s="7">
        <v>444</v>
      </c>
      <c r="G13" s="7">
        <v>261</v>
      </c>
      <c r="H13" s="7">
        <v>3953</v>
      </c>
    </row>
    <row r="14" spans="1:8" ht="28.8" x14ac:dyDescent="0.3">
      <c r="A14" s="1" t="s">
        <v>52</v>
      </c>
      <c r="B14" s="6" t="s">
        <v>101</v>
      </c>
      <c r="C14" s="6" t="s">
        <v>102</v>
      </c>
      <c r="D14" s="6" t="s">
        <v>103</v>
      </c>
      <c r="E14" s="6" t="s">
        <v>104</v>
      </c>
      <c r="F14" s="6" t="s">
        <v>105</v>
      </c>
      <c r="G14" s="6" t="s">
        <v>106</v>
      </c>
      <c r="H14" s="6" t="s">
        <v>54</v>
      </c>
    </row>
    <row r="15" spans="1:8" x14ac:dyDescent="0.3">
      <c r="A15" s="1" t="s">
        <v>55</v>
      </c>
      <c r="B15" s="8">
        <v>2.9174573055028501E-2</v>
      </c>
      <c r="C15" s="8">
        <v>0.344639468690702</v>
      </c>
      <c r="D15" s="8">
        <v>0.31546489563567398</v>
      </c>
      <c r="E15" s="8">
        <v>0.17030360531309299</v>
      </c>
      <c r="F15" s="8">
        <v>9.2741935483870996E-2</v>
      </c>
      <c r="G15" s="8">
        <v>4.76755218216319E-2</v>
      </c>
      <c r="H15" s="8">
        <v>1</v>
      </c>
    </row>
    <row r="16" spans="1:8" x14ac:dyDescent="0.3">
      <c r="A16" s="1" t="s">
        <v>56</v>
      </c>
      <c r="B16" s="8">
        <v>2.8074866310160401E-2</v>
      </c>
      <c r="C16" s="8">
        <v>0.324866310160428</v>
      </c>
      <c r="D16" s="8">
        <v>0.31925133689839602</v>
      </c>
      <c r="E16" s="8">
        <v>0.18689839572192499</v>
      </c>
      <c r="F16" s="8">
        <v>9.0641711229946506E-2</v>
      </c>
      <c r="G16" s="8">
        <v>5.0267379679144401E-2</v>
      </c>
      <c r="H16" s="8">
        <v>1</v>
      </c>
    </row>
    <row r="17" spans="1:8" x14ac:dyDescent="0.3">
      <c r="A17" s="1" t="s">
        <v>57</v>
      </c>
      <c r="B17" s="8">
        <v>2.0521915378768699E-2</v>
      </c>
      <c r="C17" s="8">
        <v>0.309348872561439</v>
      </c>
      <c r="D17" s="8">
        <v>0.33823156827970602</v>
      </c>
      <c r="E17" s="8">
        <v>0.179123384849253</v>
      </c>
      <c r="F17" s="8">
        <v>9.8049151254117103E-2</v>
      </c>
      <c r="G17" s="8">
        <v>5.4725107676716497E-2</v>
      </c>
      <c r="H17" s="8">
        <v>1</v>
      </c>
    </row>
    <row r="18" spans="1:8" x14ac:dyDescent="0.3">
      <c r="A18" s="1" t="s">
        <v>58</v>
      </c>
      <c r="B18" s="8">
        <v>2.0934761441090601E-2</v>
      </c>
      <c r="C18" s="8">
        <v>0.27921129503407999</v>
      </c>
      <c r="D18" s="8">
        <v>0.34591041869522898</v>
      </c>
      <c r="E18" s="8">
        <v>0.186708860759494</v>
      </c>
      <c r="F18" s="8">
        <v>0.106621226874391</v>
      </c>
      <c r="G18" s="8">
        <v>6.06134371957157E-2</v>
      </c>
      <c r="H18" s="8">
        <v>1</v>
      </c>
    </row>
    <row r="19" spans="1:8" x14ac:dyDescent="0.3">
      <c r="A19" s="1" t="s">
        <v>59</v>
      </c>
      <c r="B19" s="8">
        <v>1.5969938938468799E-2</v>
      </c>
      <c r="C19" s="8">
        <v>0.27031470173790501</v>
      </c>
      <c r="D19" s="8">
        <v>0.35650540159699401</v>
      </c>
      <c r="E19" s="8">
        <v>0.188116486613434</v>
      </c>
      <c r="F19" s="8">
        <v>0.109206200093941</v>
      </c>
      <c r="G19" s="8">
        <v>5.98872710192579E-2</v>
      </c>
      <c r="H19" s="8">
        <v>1</v>
      </c>
    </row>
    <row r="20" spans="1:8" x14ac:dyDescent="0.3">
      <c r="A20" s="1" t="s">
        <v>60</v>
      </c>
      <c r="B20" s="8">
        <v>1.2417823228634E-2</v>
      </c>
      <c r="C20" s="8">
        <v>0.262722181641101</v>
      </c>
      <c r="D20" s="8">
        <v>0.35378621865108401</v>
      </c>
      <c r="E20" s="8">
        <v>0.20623326028731401</v>
      </c>
      <c r="F20" s="8">
        <v>0.102264426588751</v>
      </c>
      <c r="G20" s="8">
        <v>6.25760896031166E-2</v>
      </c>
      <c r="H20" s="8">
        <v>1</v>
      </c>
    </row>
    <row r="21" spans="1:8" x14ac:dyDescent="0.3">
      <c r="A21" s="1" t="s">
        <v>61</v>
      </c>
      <c r="B21" s="8">
        <v>1.18897040222616E-2</v>
      </c>
      <c r="C21" s="8">
        <v>0.23020490766506499</v>
      </c>
      <c r="D21" s="8">
        <v>0.357450037945864</v>
      </c>
      <c r="E21" s="8">
        <v>0.222109790032886</v>
      </c>
      <c r="F21" s="8">
        <v>0.11231975714647099</v>
      </c>
      <c r="G21" s="8">
        <v>6.6025803187452603E-2</v>
      </c>
      <c r="H21" s="8">
        <v>1</v>
      </c>
    </row>
  </sheetData>
  <pageMargins left="0.7" right="0.7" top="0.75" bottom="0.75" header="0.3" footer="0.3"/>
  <pageSetup paperSize="9" orientation="portrait" horizontalDpi="300" verticalDpi="300"/>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7"/>
  <sheetViews>
    <sheetView workbookViewId="0"/>
  </sheetViews>
  <sheetFormatPr defaultColWidth="11.5546875" defaultRowHeight="14.4" x14ac:dyDescent="0.3"/>
  <cols>
    <col min="1" max="1" width="16.6640625" customWidth="1"/>
    <col min="2" max="8" width="12.6640625" customWidth="1"/>
  </cols>
  <sheetData>
    <row r="1" spans="1:8" ht="15.6" x14ac:dyDescent="0.3">
      <c r="A1" s="5" t="s">
        <v>107</v>
      </c>
    </row>
    <row r="2" spans="1:8" x14ac:dyDescent="0.3">
      <c r="A2" t="s">
        <v>50</v>
      </c>
    </row>
    <row r="3" spans="1:8" x14ac:dyDescent="0.3">
      <c r="A3" t="s">
        <v>108</v>
      </c>
    </row>
    <row r="4" spans="1:8" x14ac:dyDescent="0.3">
      <c r="A4" t="s">
        <v>51</v>
      </c>
    </row>
    <row r="5" spans="1:8" x14ac:dyDescent="0.3">
      <c r="A5" s="3" t="str">
        <f>HYPERLINK("#'Table_of_contents'!A10", "Return to table of contents")</f>
        <v>Return to table of contents</v>
      </c>
    </row>
    <row r="6" spans="1:8" ht="28.8" x14ac:dyDescent="0.3">
      <c r="A6" s="1" t="s">
        <v>52</v>
      </c>
      <c r="B6" s="6" t="s">
        <v>101</v>
      </c>
      <c r="C6" s="6" t="s">
        <v>102</v>
      </c>
      <c r="D6" s="6" t="s">
        <v>103</v>
      </c>
      <c r="E6" s="6" t="s">
        <v>104</v>
      </c>
      <c r="F6" s="6" t="s">
        <v>105</v>
      </c>
      <c r="G6" s="6" t="s">
        <v>106</v>
      </c>
      <c r="H6" s="6" t="s">
        <v>109</v>
      </c>
    </row>
    <row r="7" spans="1:8" x14ac:dyDescent="0.3">
      <c r="A7" s="1" t="s">
        <v>55</v>
      </c>
      <c r="B7" s="7">
        <v>105</v>
      </c>
      <c r="C7" s="7">
        <v>1296</v>
      </c>
      <c r="D7" s="7">
        <v>1201</v>
      </c>
      <c r="E7" s="7">
        <v>622</v>
      </c>
      <c r="F7" s="7">
        <v>347</v>
      </c>
      <c r="G7" s="7">
        <v>197</v>
      </c>
      <c r="H7" s="7">
        <v>3768</v>
      </c>
    </row>
    <row r="8" spans="1:8" x14ac:dyDescent="0.3">
      <c r="A8" s="1" t="s">
        <v>56</v>
      </c>
      <c r="B8" s="7">
        <v>90</v>
      </c>
      <c r="C8" s="7">
        <v>1091</v>
      </c>
      <c r="D8" s="7">
        <v>1070</v>
      </c>
      <c r="E8" s="7">
        <v>613</v>
      </c>
      <c r="F8" s="7">
        <v>308</v>
      </c>
      <c r="G8" s="7">
        <v>179</v>
      </c>
      <c r="H8" s="7">
        <v>3351</v>
      </c>
    </row>
    <row r="9" spans="1:8" x14ac:dyDescent="0.3">
      <c r="A9" s="1" t="s">
        <v>57</v>
      </c>
      <c r="B9" s="7">
        <v>76</v>
      </c>
      <c r="C9" s="7">
        <v>1065</v>
      </c>
      <c r="D9" s="7">
        <v>1184</v>
      </c>
      <c r="E9" s="7">
        <v>619</v>
      </c>
      <c r="F9" s="7">
        <v>338</v>
      </c>
      <c r="G9" s="7">
        <v>214</v>
      </c>
      <c r="H9" s="7">
        <v>3496</v>
      </c>
    </row>
    <row r="10" spans="1:8" x14ac:dyDescent="0.3">
      <c r="A10" s="1" t="s">
        <v>58</v>
      </c>
      <c r="B10" s="7">
        <v>70</v>
      </c>
      <c r="C10" s="7">
        <v>1021</v>
      </c>
      <c r="D10" s="7">
        <v>1255</v>
      </c>
      <c r="E10" s="7">
        <v>682</v>
      </c>
      <c r="F10" s="7">
        <v>382</v>
      </c>
      <c r="G10" s="7">
        <v>238</v>
      </c>
      <c r="H10" s="7">
        <v>3648</v>
      </c>
    </row>
    <row r="11" spans="1:8" x14ac:dyDescent="0.3">
      <c r="A11" s="1" t="s">
        <v>59</v>
      </c>
      <c r="B11" s="7">
        <v>61</v>
      </c>
      <c r="C11" s="7">
        <v>1016</v>
      </c>
      <c r="D11" s="7">
        <v>1357</v>
      </c>
      <c r="E11" s="7">
        <v>706</v>
      </c>
      <c r="F11" s="7">
        <v>415</v>
      </c>
      <c r="G11" s="7">
        <v>239</v>
      </c>
      <c r="H11" s="7">
        <v>3794</v>
      </c>
    </row>
    <row r="12" spans="1:8" x14ac:dyDescent="0.3">
      <c r="A12" s="1" t="s">
        <v>60</v>
      </c>
      <c r="B12" s="7">
        <v>47</v>
      </c>
      <c r="C12" s="7">
        <v>964</v>
      </c>
      <c r="D12" s="7">
        <v>1301</v>
      </c>
      <c r="E12" s="7">
        <v>753</v>
      </c>
      <c r="F12" s="7">
        <v>378</v>
      </c>
      <c r="G12" s="7">
        <v>249</v>
      </c>
      <c r="H12" s="7">
        <v>3692</v>
      </c>
    </row>
    <row r="13" spans="1:8" x14ac:dyDescent="0.3">
      <c r="A13" s="1" t="s">
        <v>61</v>
      </c>
      <c r="B13" s="7">
        <v>42</v>
      </c>
      <c r="C13" s="7">
        <v>826</v>
      </c>
      <c r="D13" s="7">
        <v>1260</v>
      </c>
      <c r="E13" s="7">
        <v>795</v>
      </c>
      <c r="F13" s="7">
        <v>395</v>
      </c>
      <c r="G13" s="7">
        <v>251</v>
      </c>
      <c r="H13" s="7">
        <v>3569</v>
      </c>
    </row>
    <row r="14" spans="1:8" ht="28.8" x14ac:dyDescent="0.3">
      <c r="A14" s="1" t="s">
        <v>52</v>
      </c>
      <c r="B14" s="6" t="s">
        <v>101</v>
      </c>
      <c r="C14" s="6" t="s">
        <v>102</v>
      </c>
      <c r="D14" s="6" t="s">
        <v>103</v>
      </c>
      <c r="E14" s="6" t="s">
        <v>104</v>
      </c>
      <c r="F14" s="6" t="s">
        <v>105</v>
      </c>
      <c r="G14" s="6" t="s">
        <v>106</v>
      </c>
      <c r="H14" s="6" t="s">
        <v>109</v>
      </c>
    </row>
    <row r="15" spans="1:8" x14ac:dyDescent="0.3">
      <c r="A15" s="1" t="s">
        <v>55</v>
      </c>
      <c r="B15" s="8">
        <v>2.7866242038216599E-2</v>
      </c>
      <c r="C15" s="8">
        <v>0.34394904458598702</v>
      </c>
      <c r="D15" s="8">
        <v>0.31873673036093397</v>
      </c>
      <c r="E15" s="8">
        <v>0.16507430997876901</v>
      </c>
      <c r="F15" s="8">
        <v>9.2091295116772803E-2</v>
      </c>
      <c r="G15" s="8">
        <v>5.2282377919320597E-2</v>
      </c>
      <c r="H15" s="8">
        <v>1</v>
      </c>
    </row>
    <row r="16" spans="1:8" x14ac:dyDescent="0.3">
      <c r="A16" s="1" t="s">
        <v>56</v>
      </c>
      <c r="B16" s="8">
        <v>2.6857654431513001E-2</v>
      </c>
      <c r="C16" s="8">
        <v>0.32557445538645202</v>
      </c>
      <c r="D16" s="8">
        <v>0.31930766935243199</v>
      </c>
      <c r="E16" s="8">
        <v>0.18293046851686101</v>
      </c>
      <c r="F16" s="8">
        <v>9.1912861832288903E-2</v>
      </c>
      <c r="G16" s="8">
        <v>5.3416890480453602E-2</v>
      </c>
      <c r="H16" s="8">
        <v>1</v>
      </c>
    </row>
    <row r="17" spans="1:8" x14ac:dyDescent="0.3">
      <c r="A17" s="1" t="s">
        <v>57</v>
      </c>
      <c r="B17" s="8">
        <v>2.1739130434782601E-2</v>
      </c>
      <c r="C17" s="8">
        <v>0.30463386727688802</v>
      </c>
      <c r="D17" s="8">
        <v>0.338672768878719</v>
      </c>
      <c r="E17" s="8">
        <v>0.177059496567506</v>
      </c>
      <c r="F17" s="8">
        <v>9.6681922196796305E-2</v>
      </c>
      <c r="G17" s="8">
        <v>6.1212814645308901E-2</v>
      </c>
      <c r="H17" s="8">
        <v>1</v>
      </c>
    </row>
    <row r="18" spans="1:8" x14ac:dyDescent="0.3">
      <c r="A18" s="1" t="s">
        <v>58</v>
      </c>
      <c r="B18" s="8">
        <v>1.9188596491228099E-2</v>
      </c>
      <c r="C18" s="8">
        <v>0.27987938596491202</v>
      </c>
      <c r="D18" s="8">
        <v>0.344024122807018</v>
      </c>
      <c r="E18" s="8">
        <v>0.18695175438596501</v>
      </c>
      <c r="F18" s="8">
        <v>0.104714912280702</v>
      </c>
      <c r="G18" s="8">
        <v>6.5241228070175405E-2</v>
      </c>
      <c r="H18" s="8">
        <v>1</v>
      </c>
    </row>
    <row r="19" spans="1:8" x14ac:dyDescent="0.3">
      <c r="A19" s="1" t="s">
        <v>59</v>
      </c>
      <c r="B19" s="8">
        <v>1.6078017923036401E-2</v>
      </c>
      <c r="C19" s="8">
        <v>0.26779124934106502</v>
      </c>
      <c r="D19" s="8">
        <v>0.35767000527148102</v>
      </c>
      <c r="E19" s="8">
        <v>0.186083289404323</v>
      </c>
      <c r="F19" s="8">
        <v>0.10938323668951</v>
      </c>
      <c r="G19" s="8">
        <v>6.2994201370585104E-2</v>
      </c>
      <c r="H19" s="8">
        <v>1</v>
      </c>
    </row>
    <row r="20" spans="1:8" x14ac:dyDescent="0.3">
      <c r="A20" s="1" t="s">
        <v>60</v>
      </c>
      <c r="B20" s="8">
        <v>1.27302275189599E-2</v>
      </c>
      <c r="C20" s="8">
        <v>0.26110509209100802</v>
      </c>
      <c r="D20" s="8">
        <v>0.35238353196099698</v>
      </c>
      <c r="E20" s="8">
        <v>0.20395449620801701</v>
      </c>
      <c r="F20" s="8">
        <v>0.102383531960997</v>
      </c>
      <c r="G20" s="8">
        <v>6.7443120260021694E-2</v>
      </c>
      <c r="H20" s="8">
        <v>1</v>
      </c>
    </row>
    <row r="21" spans="1:8" x14ac:dyDescent="0.3">
      <c r="A21" s="1" t="s">
        <v>61</v>
      </c>
      <c r="B21" s="8">
        <v>1.17680022415242E-2</v>
      </c>
      <c r="C21" s="8">
        <v>0.231437377416643</v>
      </c>
      <c r="D21" s="8">
        <v>0.35304006724572701</v>
      </c>
      <c r="E21" s="8">
        <v>0.22275147100028</v>
      </c>
      <c r="F21" s="8">
        <v>0.11067525917624001</v>
      </c>
      <c r="G21" s="8">
        <v>7.0327822919585295E-2</v>
      </c>
      <c r="H21" s="8">
        <v>1</v>
      </c>
    </row>
    <row r="22" spans="1:8" ht="28.8" x14ac:dyDescent="0.3">
      <c r="A22" s="1" t="s">
        <v>52</v>
      </c>
      <c r="B22" s="6" t="s">
        <v>101</v>
      </c>
      <c r="C22" s="6" t="s">
        <v>102</v>
      </c>
      <c r="D22" s="6" t="s">
        <v>103</v>
      </c>
      <c r="E22" s="6" t="s">
        <v>104</v>
      </c>
      <c r="F22" s="6" t="s">
        <v>105</v>
      </c>
      <c r="G22" s="6" t="s">
        <v>106</v>
      </c>
      <c r="H22" s="6" t="s">
        <v>110</v>
      </c>
    </row>
    <row r="23" spans="1:8" x14ac:dyDescent="0.3">
      <c r="A23" s="1" t="s">
        <v>55</v>
      </c>
      <c r="B23" s="7">
        <v>18</v>
      </c>
      <c r="C23" s="7">
        <v>157</v>
      </c>
      <c r="D23" s="7">
        <v>129</v>
      </c>
      <c r="E23" s="7">
        <v>96</v>
      </c>
      <c r="F23" s="7">
        <v>44</v>
      </c>
      <c r="G23" s="7">
        <v>4</v>
      </c>
      <c r="H23" s="7">
        <v>448</v>
      </c>
    </row>
    <row r="24" spans="1:8" x14ac:dyDescent="0.3">
      <c r="A24" s="1" t="s">
        <v>56</v>
      </c>
      <c r="B24" s="7">
        <v>15</v>
      </c>
      <c r="C24" s="7">
        <v>124</v>
      </c>
      <c r="D24" s="7">
        <v>124</v>
      </c>
      <c r="E24" s="7">
        <v>86</v>
      </c>
      <c r="F24" s="7">
        <v>31</v>
      </c>
      <c r="G24" s="7">
        <v>9</v>
      </c>
      <c r="H24" s="7">
        <v>389</v>
      </c>
    </row>
    <row r="25" spans="1:8" x14ac:dyDescent="0.3">
      <c r="A25" s="1" t="s">
        <v>57</v>
      </c>
      <c r="B25" s="7">
        <v>5</v>
      </c>
      <c r="C25" s="7">
        <v>156</v>
      </c>
      <c r="D25" s="7">
        <v>151</v>
      </c>
      <c r="E25" s="7">
        <v>88</v>
      </c>
      <c r="F25" s="7">
        <v>49</v>
      </c>
      <c r="G25" s="7">
        <v>2</v>
      </c>
      <c r="H25" s="7">
        <v>451</v>
      </c>
    </row>
    <row r="26" spans="1:8" x14ac:dyDescent="0.3">
      <c r="A26" s="1" t="s">
        <v>58</v>
      </c>
      <c r="B26" s="7">
        <v>16</v>
      </c>
      <c r="C26" s="7">
        <v>126</v>
      </c>
      <c r="D26" s="7">
        <v>166</v>
      </c>
      <c r="E26" s="7">
        <v>85</v>
      </c>
      <c r="F26" s="7">
        <v>56</v>
      </c>
      <c r="G26" s="7">
        <v>11</v>
      </c>
      <c r="H26" s="7">
        <v>460</v>
      </c>
    </row>
    <row r="27" spans="1:8" x14ac:dyDescent="0.3">
      <c r="A27" s="1" t="s">
        <v>59</v>
      </c>
      <c r="B27" s="7">
        <v>7</v>
      </c>
      <c r="C27" s="7">
        <v>135</v>
      </c>
      <c r="D27" s="7">
        <v>161</v>
      </c>
      <c r="E27" s="7">
        <v>95</v>
      </c>
      <c r="F27" s="7">
        <v>50</v>
      </c>
      <c r="G27" s="7">
        <v>16</v>
      </c>
      <c r="H27" s="7">
        <v>464</v>
      </c>
    </row>
    <row r="28" spans="1:8" x14ac:dyDescent="0.3">
      <c r="A28" s="1" t="s">
        <v>60</v>
      </c>
      <c r="B28" s="7">
        <v>4</v>
      </c>
      <c r="C28" s="7">
        <v>115</v>
      </c>
      <c r="D28" s="7">
        <v>152</v>
      </c>
      <c r="E28" s="7">
        <v>94</v>
      </c>
      <c r="F28" s="7">
        <v>42</v>
      </c>
      <c r="G28" s="7">
        <v>8</v>
      </c>
      <c r="H28" s="7">
        <v>415</v>
      </c>
    </row>
    <row r="29" spans="1:8" x14ac:dyDescent="0.3">
      <c r="A29" s="1" t="s">
        <v>61</v>
      </c>
      <c r="B29" s="7">
        <v>5</v>
      </c>
      <c r="C29" s="7">
        <v>84</v>
      </c>
      <c r="D29" s="7">
        <v>153</v>
      </c>
      <c r="E29" s="7">
        <v>83</v>
      </c>
      <c r="F29" s="7">
        <v>49</v>
      </c>
      <c r="G29" s="7">
        <v>10</v>
      </c>
      <c r="H29" s="7">
        <v>384</v>
      </c>
    </row>
    <row r="30" spans="1:8" ht="28.8" x14ac:dyDescent="0.3">
      <c r="A30" s="1" t="s">
        <v>52</v>
      </c>
      <c r="B30" s="6" t="s">
        <v>101</v>
      </c>
      <c r="C30" s="6" t="s">
        <v>102</v>
      </c>
      <c r="D30" s="6" t="s">
        <v>103</v>
      </c>
      <c r="E30" s="6" t="s">
        <v>104</v>
      </c>
      <c r="F30" s="6" t="s">
        <v>105</v>
      </c>
      <c r="G30" s="6" t="s">
        <v>106</v>
      </c>
      <c r="H30" s="6" t="s">
        <v>110</v>
      </c>
    </row>
    <row r="31" spans="1:8" x14ac:dyDescent="0.3">
      <c r="A31" s="1" t="s">
        <v>55</v>
      </c>
      <c r="B31" s="8">
        <v>4.0178571428571397E-2</v>
      </c>
      <c r="C31" s="8">
        <v>0.35044642857142899</v>
      </c>
      <c r="D31" s="8">
        <v>0.28794642857142899</v>
      </c>
      <c r="E31" s="8">
        <v>0.214285714285714</v>
      </c>
      <c r="F31" s="8">
        <v>9.8214285714285698E-2</v>
      </c>
      <c r="G31" s="8">
        <v>8.9285714285714298E-3</v>
      </c>
      <c r="H31" s="8">
        <v>1</v>
      </c>
    </row>
    <row r="32" spans="1:8" x14ac:dyDescent="0.3">
      <c r="A32" s="1" t="s">
        <v>56</v>
      </c>
      <c r="B32" s="8">
        <v>3.8560411311053998E-2</v>
      </c>
      <c r="C32" s="8">
        <v>0.31876606683804598</v>
      </c>
      <c r="D32" s="8">
        <v>0.31876606683804598</v>
      </c>
      <c r="E32" s="8">
        <v>0.22107969151671</v>
      </c>
      <c r="F32" s="8">
        <v>7.9691516709511606E-2</v>
      </c>
      <c r="G32" s="8">
        <v>2.3136246786632401E-2</v>
      </c>
      <c r="H32" s="8">
        <v>1</v>
      </c>
    </row>
    <row r="33" spans="1:8" x14ac:dyDescent="0.3">
      <c r="A33" s="1" t="s">
        <v>57</v>
      </c>
      <c r="B33" s="8">
        <v>1.10864745011086E-2</v>
      </c>
      <c r="C33" s="8">
        <v>0.34589800443459001</v>
      </c>
      <c r="D33" s="8">
        <v>0.33481152993348101</v>
      </c>
      <c r="E33" s="8">
        <v>0.19512195121951201</v>
      </c>
      <c r="F33" s="8">
        <v>0.108647450110865</v>
      </c>
      <c r="G33" s="8">
        <v>4.4345898004434598E-3</v>
      </c>
      <c r="H33" s="8">
        <v>1</v>
      </c>
    </row>
    <row r="34" spans="1:8" x14ac:dyDescent="0.3">
      <c r="A34" s="1" t="s">
        <v>58</v>
      </c>
      <c r="B34" s="8">
        <v>3.4782608695652202E-2</v>
      </c>
      <c r="C34" s="8">
        <v>0.27391304347826101</v>
      </c>
      <c r="D34" s="8">
        <v>0.360869565217391</v>
      </c>
      <c r="E34" s="8">
        <v>0.184782608695652</v>
      </c>
      <c r="F34" s="8">
        <v>0.121739130434783</v>
      </c>
      <c r="G34" s="8">
        <v>2.3913043478260902E-2</v>
      </c>
      <c r="H34" s="8">
        <v>1</v>
      </c>
    </row>
    <row r="35" spans="1:8" x14ac:dyDescent="0.3">
      <c r="A35" s="1" t="s">
        <v>59</v>
      </c>
      <c r="B35" s="8">
        <v>1.5086206896551701E-2</v>
      </c>
      <c r="C35" s="8">
        <v>0.29094827586206901</v>
      </c>
      <c r="D35" s="8">
        <v>0.34698275862069</v>
      </c>
      <c r="E35" s="8">
        <v>0.204741379310345</v>
      </c>
      <c r="F35" s="8">
        <v>0.107758620689655</v>
      </c>
      <c r="G35" s="8">
        <v>3.4482758620689703E-2</v>
      </c>
      <c r="H35" s="8">
        <v>1</v>
      </c>
    </row>
    <row r="36" spans="1:8" x14ac:dyDescent="0.3">
      <c r="A36" s="1" t="s">
        <v>60</v>
      </c>
      <c r="B36" s="8">
        <v>9.6385542168674707E-3</v>
      </c>
      <c r="C36" s="8">
        <v>0.27710843373493999</v>
      </c>
      <c r="D36" s="8">
        <v>0.366265060240964</v>
      </c>
      <c r="E36" s="8">
        <v>0.22650602409638601</v>
      </c>
      <c r="F36" s="8">
        <v>0.101204819277108</v>
      </c>
      <c r="G36" s="8">
        <v>1.92771084337349E-2</v>
      </c>
      <c r="H36" s="8">
        <v>1</v>
      </c>
    </row>
    <row r="37" spans="1:8" x14ac:dyDescent="0.3">
      <c r="A37" s="1" t="s">
        <v>61</v>
      </c>
      <c r="B37" s="8">
        <v>1.3020833333333299E-2</v>
      </c>
      <c r="C37" s="8">
        <v>0.21875</v>
      </c>
      <c r="D37" s="8">
        <v>0.3984375</v>
      </c>
      <c r="E37" s="8">
        <v>0.21614583333333301</v>
      </c>
      <c r="F37" s="8">
        <v>0.12760416666666699</v>
      </c>
      <c r="G37" s="8">
        <v>2.6041666666666699E-2</v>
      </c>
      <c r="H37" s="8">
        <v>1</v>
      </c>
    </row>
  </sheetData>
  <pageMargins left="0.7" right="0.7" top="0.75" bottom="0.75" header="0.3" footer="0.3"/>
  <pageSetup paperSize="9" orientation="portrait" horizontalDpi="300" verticalDpi="300"/>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vt:lpstr>
      <vt:lpstr>Table_of_contents</vt:lpstr>
      <vt:lpstr>Notes</vt:lpstr>
      <vt:lpstr>1</vt:lpstr>
      <vt:lpstr>2</vt:lpstr>
      <vt:lpstr>3</vt:lpstr>
      <vt:lpstr>4</vt:lpstr>
      <vt:lpstr>5</vt:lpstr>
      <vt:lpstr>6</vt:lpstr>
      <vt:lpstr>7</vt:lpstr>
      <vt:lpstr>8</vt:lpstr>
      <vt:lpstr>9</vt:lpstr>
      <vt:lpstr>10</vt:lpstr>
      <vt:lpstr>11</vt:lpstr>
      <vt:lpstr>12</vt:lpstr>
      <vt:lpstr>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Probation Board for Northern Ireland (PBNI) Annual Caseload Statistics 2025/26 Statistical Tables</dc:title>
  <dc:subject>Probation Statistics</dc:subject>
  <dc:creator>NISRA Statistical Support Branch</dc:creator>
  <cp:lastModifiedBy>Mill, Naomi</cp:lastModifiedBy>
  <dcterms:created xsi:type="dcterms:W3CDTF">2026-05-22T10:13:51Z</dcterms:created>
  <dcterms:modified xsi:type="dcterms:W3CDTF">2026-05-22T10:16:33Z</dcterms:modified>
  <cp:category>Government</cp:category>
</cp:coreProperties>
</file>